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0" windowWidth="20490" windowHeight="7485"/>
  </bookViews>
  <sheets>
    <sheet name="Заказ" sheetId="1" r:id="rId1"/>
    <sheet name="Для производства" sheetId="4" state="hidden" r:id="rId2"/>
  </sheets>
  <definedNames>
    <definedName name="_xlnm.Print_Area" localSheetId="1">'Для производства'!$A$1:$J$41</definedName>
    <definedName name="_xlnm.Print_Area" localSheetId="0">Заказ!$A$1:$N$71</definedName>
  </definedNames>
  <calcPr calcId="145621"/>
</workbook>
</file>

<file path=xl/calcChain.xml><?xml version="1.0" encoding="utf-8"?>
<calcChain xmlns="http://schemas.openxmlformats.org/spreadsheetml/2006/main">
  <c r="M12" i="1" l="1"/>
  <c r="M13" i="1"/>
  <c r="M14" i="1"/>
  <c r="M15" i="1"/>
  <c r="K12" i="1"/>
  <c r="K13" i="1"/>
  <c r="M61" i="1" l="1"/>
  <c r="L56" i="1" l="1"/>
  <c r="M56" i="1" s="1"/>
  <c r="G55" i="1" l="1"/>
  <c r="L55" i="1" s="1"/>
  <c r="M55" i="1" s="1"/>
  <c r="G54" i="1" l="1"/>
  <c r="L54" i="1" s="1"/>
  <c r="M54" i="1" s="1"/>
  <c r="E34" i="1" l="1"/>
  <c r="K41" i="1" l="1"/>
  <c r="K42" i="1"/>
  <c r="K43" i="1"/>
  <c r="K44" i="1"/>
  <c r="K45" i="1"/>
  <c r="K46" i="1"/>
  <c r="K47" i="1"/>
  <c r="K48" i="1"/>
  <c r="K14" i="1"/>
  <c r="K15" i="1"/>
  <c r="K16" i="1"/>
  <c r="K17" i="1"/>
  <c r="K18" i="1"/>
  <c r="K19" i="1"/>
  <c r="K20" i="1"/>
  <c r="K21" i="1"/>
  <c r="K22" i="1"/>
  <c r="K23" i="1"/>
  <c r="K24" i="1"/>
  <c r="K25" i="1"/>
  <c r="K32" i="1"/>
  <c r="K33" i="1"/>
  <c r="K26" i="1" l="1"/>
  <c r="K31" i="1"/>
  <c r="K34" i="1" s="1"/>
  <c r="L59" i="1" l="1"/>
  <c r="M59" i="1" s="1"/>
  <c r="L58" i="1"/>
  <c r="M58" i="1" s="1"/>
  <c r="L57" i="1"/>
  <c r="M57" i="1" s="1"/>
  <c r="L30" i="1" l="1"/>
  <c r="L31" i="1" l="1"/>
  <c r="L32" i="1"/>
  <c r="M32" i="1" s="1"/>
  <c r="L33" i="1"/>
  <c r="M33" i="1" s="1"/>
  <c r="E50" i="1"/>
  <c r="E52" i="1" s="1"/>
  <c r="K49" i="1" l="1"/>
  <c r="B41" i="1"/>
  <c r="B42" i="1" s="1"/>
  <c r="B43" i="1" s="1"/>
  <c r="B44" i="1" s="1"/>
  <c r="B45" i="1" s="1"/>
  <c r="B46" i="1" s="1"/>
  <c r="B47" i="1" s="1"/>
  <c r="B48" i="1" s="1"/>
  <c r="B49" i="1" s="1"/>
  <c r="K40" i="1"/>
  <c r="L39" i="1"/>
  <c r="B13" i="1"/>
  <c r="B14" i="1" s="1"/>
  <c r="B15" i="1" s="1"/>
  <c r="B16" i="1" s="1"/>
  <c r="B17" i="1" s="1"/>
  <c r="B18" i="1" s="1"/>
  <c r="B19" i="1" s="1"/>
  <c r="B20" i="1" s="1"/>
  <c r="K27" i="1"/>
  <c r="L11" i="1"/>
  <c r="L13" i="1" l="1"/>
  <c r="L12" i="1"/>
  <c r="K50" i="1"/>
  <c r="K52" i="1" s="1"/>
  <c r="L41" i="1"/>
  <c r="M41" i="1" s="1"/>
  <c r="L47" i="1"/>
  <c r="M47" i="1" s="1"/>
  <c r="L45" i="1"/>
  <c r="M45" i="1" s="1"/>
  <c r="L43" i="1"/>
  <c r="M43" i="1" s="1"/>
  <c r="L46" i="1"/>
  <c r="M46" i="1" s="1"/>
  <c r="L48" i="1"/>
  <c r="M48" i="1" s="1"/>
  <c r="L42" i="1"/>
  <c r="M42" i="1" s="1"/>
  <c r="L44" i="1"/>
  <c r="M44" i="1" s="1"/>
  <c r="L14" i="1"/>
  <c r="L19" i="1"/>
  <c r="M19" i="1" s="1"/>
  <c r="L21" i="1"/>
  <c r="M21" i="1" s="1"/>
  <c r="L18" i="1"/>
  <c r="M18" i="1" s="1"/>
  <c r="L23" i="1"/>
  <c r="M23" i="1" s="1"/>
  <c r="L25" i="1"/>
  <c r="M25" i="1" s="1"/>
  <c r="L22" i="1"/>
  <c r="M22" i="1" s="1"/>
  <c r="L15" i="1"/>
  <c r="L17" i="1"/>
  <c r="M17" i="1" s="1"/>
  <c r="L24" i="1"/>
  <c r="M24" i="1" s="1"/>
  <c r="L20" i="1"/>
  <c r="M20" i="1" s="1"/>
  <c r="L16" i="1"/>
  <c r="M16" i="1" s="1"/>
  <c r="L26" i="1"/>
  <c r="M26" i="1" s="1"/>
  <c r="B21" i="1"/>
  <c r="B22" i="1" s="1"/>
  <c r="B23" i="1" s="1"/>
  <c r="B24" i="1" s="1"/>
  <c r="B25" i="1" s="1"/>
  <c r="B26" i="1" s="1"/>
  <c r="B31" i="1" s="1"/>
  <c r="B32" i="1" s="1"/>
  <c r="B33" i="1" s="1"/>
  <c r="M31" i="1"/>
  <c r="M34" i="1" s="1"/>
  <c r="L49" i="1"/>
  <c r="M49" i="1" s="1"/>
  <c r="L40" i="1"/>
  <c r="M27" i="1" l="1"/>
  <c r="M40" i="1"/>
  <c r="M50" i="1" s="1"/>
  <c r="L50" i="1"/>
  <c r="L34" i="1"/>
  <c r="L27" i="1"/>
  <c r="L52" i="1" l="1"/>
  <c r="M52" i="1"/>
  <c r="M63" i="1" s="1"/>
  <c r="F27" i="4"/>
  <c r="M27" i="4" s="1"/>
  <c r="I21" i="4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L21" i="4" l="1"/>
  <c r="F32" i="4" s="1"/>
  <c r="F31" i="4" s="1"/>
  <c r="M31" i="4" s="1"/>
  <c r="M14" i="4"/>
  <c r="M21" i="4" s="1"/>
  <c r="M23" i="4" s="1"/>
  <c r="M35" i="4" l="1"/>
</calcChain>
</file>

<file path=xl/sharedStrings.xml><?xml version="1.0" encoding="utf-8"?>
<sst xmlns="http://schemas.openxmlformats.org/spreadsheetml/2006/main" count="123" uniqueCount="88">
  <si>
    <t>размер фасада</t>
  </si>
  <si>
    <t>ширина (мм)</t>
  </si>
  <si>
    <t>высота (мм)</t>
  </si>
  <si>
    <t>стоимость</t>
  </si>
  <si>
    <t>суммарная площадь фасадов (м/кв)</t>
  </si>
  <si>
    <t>без петель</t>
  </si>
  <si>
    <t>петли справа</t>
  </si>
  <si>
    <t>петли слева</t>
  </si>
  <si>
    <t>подпись/печать</t>
  </si>
  <si>
    <t>количество фасадов</t>
  </si>
  <si>
    <t>тип фасада</t>
  </si>
  <si>
    <t xml:space="preserve"> (витрина/дверь/ящик)</t>
  </si>
  <si>
    <t>примечание</t>
  </si>
  <si>
    <t>заказчик</t>
  </si>
  <si>
    <t>цвет пленки</t>
  </si>
  <si>
    <t>Заказ №</t>
  </si>
  <si>
    <t>от</t>
  </si>
  <si>
    <t>Всего фасадов</t>
  </si>
  <si>
    <r>
      <t>заказчик</t>
    </r>
    <r>
      <rPr>
        <sz val="10"/>
        <rFont val="Arial Cyr"/>
        <charset val="204"/>
      </rPr>
      <t>___________________________</t>
    </r>
  </si>
  <si>
    <t>Итого стоимость фасадов</t>
  </si>
  <si>
    <t>Общее количество отверстий</t>
  </si>
  <si>
    <t>Итого</t>
  </si>
  <si>
    <t>Стоимость за 1 отв.</t>
  </si>
  <si>
    <t>Необходимое кол-во в м2</t>
  </si>
  <si>
    <t>Стоимость за 1 м2</t>
  </si>
  <si>
    <t>Необходимое кол-во в м.п.</t>
  </si>
  <si>
    <t>Итого стоимость заказа</t>
  </si>
  <si>
    <t>толщина МДФ</t>
  </si>
  <si>
    <t>- 16 мм</t>
  </si>
  <si>
    <t>1. Размеры фасадов</t>
  </si>
  <si>
    <t>2. Присадка</t>
  </si>
  <si>
    <t>3. Пленка ПВХ</t>
  </si>
  <si>
    <t>нажми для перехода</t>
  </si>
  <si>
    <t>нестандарт</t>
  </si>
  <si>
    <t>Стоимость 1-го м.кв. фасадов в стандартных размерах составляет 1550 рублей. При отклонении от стандарта доплата  + 500 рублей за размер. Список стандартных размеров приведен на странице "Стандартные размеры фасадов"</t>
  </si>
  <si>
    <t>стандартный радиус</t>
  </si>
  <si>
    <t>сбить край</t>
  </si>
  <si>
    <t>шаблон во вложении</t>
  </si>
  <si>
    <t>16 ноября 2015</t>
  </si>
  <si>
    <t>Космонвтов</t>
  </si>
  <si>
    <t>галька белая BS2615-58</t>
  </si>
  <si>
    <t>Важно: При дополнительном заказе фасадов, в плёнке может наблюдаться разнотон. Для попадания в тон необходимо предоставить образец плёнки.</t>
  </si>
  <si>
    <t>Примечание</t>
  </si>
  <si>
    <t>Суммарная площадь фасадов (м.кв)</t>
  </si>
  <si>
    <t>Стоимость</t>
  </si>
  <si>
    <t xml:space="preserve">Заказ  № </t>
  </si>
  <si>
    <t>Заказчик:</t>
  </si>
  <si>
    <t>Размер фасада</t>
  </si>
  <si>
    <t>Комментарий по заказу:</t>
  </si>
  <si>
    <t>тел.</t>
  </si>
  <si>
    <r>
      <t>Внешняя сторона фасадов (</t>
    </r>
    <r>
      <rPr>
        <i/>
        <sz val="12"/>
        <rFont val="Arial Cyr"/>
        <charset val="204"/>
      </rPr>
      <t>плёнка ПВХ</t>
    </r>
    <r>
      <rPr>
        <sz val="12"/>
        <rFont val="Arial Cyr"/>
        <charset val="204"/>
      </rPr>
      <t>), внутренняя сторона (</t>
    </r>
    <r>
      <rPr>
        <i/>
        <sz val="12"/>
        <rFont val="Arial Cyr"/>
        <charset val="204"/>
      </rPr>
      <t>Белая ламинированная</t>
    </r>
    <r>
      <rPr>
        <sz val="12"/>
        <rFont val="Arial Cyr"/>
        <charset val="204"/>
      </rPr>
      <t>).</t>
    </r>
  </si>
  <si>
    <t>Срок изготовления:</t>
  </si>
  <si>
    <t>Кол-во</t>
  </si>
  <si>
    <t xml:space="preserve">Присадки </t>
  </si>
  <si>
    <t>под петли</t>
  </si>
  <si>
    <t>ВСЕГО:</t>
  </si>
  <si>
    <t>Направление текстуры:</t>
  </si>
  <si>
    <t>Наценка за срочность</t>
  </si>
  <si>
    <r>
      <rPr>
        <b/>
        <sz val="12"/>
        <rFont val="Arial Cyr"/>
        <charset val="204"/>
      </rPr>
      <t>Итого</t>
    </r>
    <r>
      <rPr>
        <sz val="12"/>
        <rFont val="Arial Cyr"/>
        <charset val="204"/>
      </rPr>
      <t xml:space="preserve"> стоимость заказа</t>
    </r>
  </si>
  <si>
    <t>%</t>
  </si>
  <si>
    <t>Предоплата:                                       руб.</t>
  </si>
  <si>
    <t>Вертикально</t>
  </si>
  <si>
    <t>Б / НАЛ</t>
  </si>
  <si>
    <t>Мыло, обгон R-</t>
  </si>
  <si>
    <r>
      <rPr>
        <b/>
        <sz val="12"/>
        <rFont val="Arial Cyr"/>
        <charset val="204"/>
      </rPr>
      <t xml:space="preserve">Присадка </t>
    </r>
    <r>
      <rPr>
        <sz val="12"/>
        <rFont val="Arial Cyr"/>
        <charset val="204"/>
      </rPr>
      <t xml:space="preserve">- </t>
    </r>
    <r>
      <rPr>
        <i/>
        <sz val="10"/>
        <rFont val="Arial Cyr"/>
        <charset val="204"/>
      </rPr>
      <t>общее кол-во отверстий</t>
    </r>
  </si>
  <si>
    <t>Стоимость за 1 отверстие</t>
  </si>
  <si>
    <r>
      <t>Выборка под стекло</t>
    </r>
    <r>
      <rPr>
        <i/>
        <sz val="10"/>
        <rFont val="Arial Cyr"/>
        <charset val="204"/>
      </rPr>
      <t xml:space="preserve"> - кол-во фасадов</t>
    </r>
  </si>
  <si>
    <t>Стоимость за 1 фасад</t>
  </si>
  <si>
    <t>Выгнутый</t>
  </si>
  <si>
    <r>
      <rPr>
        <b/>
        <sz val="8"/>
        <rFont val="Arial Cyr"/>
        <charset val="204"/>
      </rPr>
      <t>плёнка ПВХ</t>
    </r>
    <r>
      <rPr>
        <sz val="12"/>
        <rFont val="Arial Cyr"/>
        <charset val="204"/>
      </rPr>
      <t xml:space="preserve"> - </t>
    </r>
  </si>
  <si>
    <t>КАРНИЗ</t>
  </si>
  <si>
    <t>Световая планка</t>
  </si>
  <si>
    <t>ПИЛЯСТРА</t>
  </si>
  <si>
    <t>720*50</t>
  </si>
  <si>
    <t>Заказы менее 1 м.кв. - считаются по цене 1 м.кв. каждого цвета</t>
  </si>
  <si>
    <t>После подтверждения заказа ИЗМЕНЕНИЯ  И  ПРЕТЕНЗИИ  НЕ  ПРИНИМАЮТСЯ!!!</t>
  </si>
  <si>
    <t xml:space="preserve">                     подпись</t>
  </si>
  <si>
    <t>Глухие:</t>
  </si>
  <si>
    <t>Витрины:</t>
  </si>
  <si>
    <t>без выборки</t>
  </si>
  <si>
    <t>с выборкой</t>
  </si>
  <si>
    <r>
      <rPr>
        <i/>
        <sz val="11"/>
        <rFont val="Arial Cyr"/>
        <charset val="204"/>
      </rPr>
      <t>С цветом, фрезеровкой, размерами и количеством согласен, необходимые консультации получил:</t>
    </r>
    <r>
      <rPr>
        <i/>
        <sz val="10"/>
        <rFont val="Arial Cyr"/>
        <charset val="204"/>
      </rPr>
      <t xml:space="preserve">                                                     </t>
    </r>
    <r>
      <rPr>
        <b/>
        <i/>
        <sz val="10"/>
        <rFont val="Arial Cyr"/>
        <charset val="204"/>
      </rPr>
      <t>заказчик</t>
    </r>
    <r>
      <rPr>
        <sz val="10"/>
        <rFont val="Arial Cyr"/>
        <charset val="204"/>
      </rPr>
      <t>____________________</t>
    </r>
  </si>
  <si>
    <r>
      <t xml:space="preserve">Цвет плёнки </t>
    </r>
    <r>
      <rPr>
        <b/>
        <sz val="12"/>
        <rFont val="Arial Cyr"/>
        <charset val="204"/>
      </rPr>
      <t>1</t>
    </r>
    <r>
      <rPr>
        <sz val="12"/>
        <rFont val="Arial Cyr"/>
        <charset val="204"/>
      </rPr>
      <t>:</t>
    </r>
  </si>
  <si>
    <r>
      <t xml:space="preserve">Цвет плёнки </t>
    </r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>:</t>
    </r>
  </si>
  <si>
    <t>2800*55</t>
  </si>
  <si>
    <t>ул. Заставская, д. 7, оф. 202       тел: +7 (812) 309-27-73       e-mail:    svt@plenka-fasad.ru</t>
  </si>
  <si>
    <r>
      <rPr>
        <sz val="14"/>
        <rFont val="Arial Cyr"/>
        <charset val="204"/>
      </rPr>
      <t xml:space="preserve">Толщина МДФ </t>
    </r>
    <r>
      <rPr>
        <b/>
        <sz val="14"/>
        <rFont val="Arial Cyr"/>
        <charset val="204"/>
      </rPr>
      <t xml:space="preserve"> - 16 мм.</t>
    </r>
  </si>
  <si>
    <t xml:space="preserve">плёнка ПВХ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</si>
</sst>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.00&quot;р.&quot;"/>
    <numFmt numFmtId="166" formatCode="[$-F800]dddd\,\ mmmm\ dd\,\ yyyy"/>
    <numFmt numFmtId="167" formatCode="#,##0_ ;[Red]\-#,##0\ "/>
    <numFmt numFmtId="168" formatCode="#,##0.00_ ;[Red]\-#,##0.0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u/>
      <sz val="8.5"/>
      <color theme="10"/>
      <name val="Arial Cyr"/>
      <charset val="204"/>
    </font>
    <font>
      <u/>
      <sz val="12"/>
      <color theme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i/>
      <sz val="16"/>
      <name val="Arial Cyr"/>
      <charset val="204"/>
    </font>
    <font>
      <b/>
      <i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0"/>
      <color rgb="FF000099"/>
      <name val="Arial Cyr"/>
      <charset val="204"/>
    </font>
    <font>
      <i/>
      <sz val="11"/>
      <name val="Arial Cyr"/>
      <charset val="204"/>
    </font>
    <font>
      <b/>
      <sz val="20"/>
      <name val="Arial Cyr"/>
      <charset val="204"/>
    </font>
    <font>
      <b/>
      <sz val="16"/>
      <color rgb="FF7030A0"/>
      <name val="Arial Cyr"/>
      <charset val="204"/>
    </font>
    <font>
      <sz val="16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b/>
      <sz val="12"/>
      <color rgb="FF0000FF"/>
      <name val="Arial Cyr"/>
      <charset val="204"/>
    </font>
    <font>
      <sz val="12"/>
      <color rgb="FF0000FF"/>
      <name val="Arial Cyr"/>
      <charset val="204"/>
    </font>
    <font>
      <b/>
      <sz val="8"/>
      <name val="Arial Cyr"/>
      <charset val="204"/>
    </font>
    <font>
      <b/>
      <sz val="12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2"/>
      <color rgb="FFFF0000"/>
      <name val="Arial Cyr"/>
      <charset val="204"/>
    </font>
    <font>
      <sz val="8"/>
      <color theme="0" tint="-4.9989318521683403E-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7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indent="1"/>
      <protection locked="0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left" vertical="center" wrapText="1" inden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2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0" fillId="3" borderId="0" xfId="0" applyFont="1" applyFill="1" applyAlignment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166" fontId="7" fillId="2" borderId="6" xfId="0" applyNumberFormat="1" applyFont="1" applyFill="1" applyBorder="1" applyAlignment="1" applyProtection="1">
      <alignment horizontal="left" indent="1"/>
      <protection hidden="1"/>
    </xf>
    <xf numFmtId="0" fontId="7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66" fontId="7" fillId="2" borderId="0" xfId="0" applyNumberFormat="1" applyFont="1" applyFill="1" applyBorder="1" applyAlignment="1" applyProtection="1">
      <alignment horizontal="left" indent="1"/>
      <protection hidden="1"/>
    </xf>
    <xf numFmtId="0" fontId="16" fillId="3" borderId="0" xfId="2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Protection="1">
      <protection locked="0"/>
    </xf>
    <xf numFmtId="0" fontId="7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/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165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2" borderId="0" xfId="0" applyFont="1" applyFill="1" applyAlignment="1" applyProtection="1">
      <protection locked="0"/>
    </xf>
    <xf numFmtId="0" fontId="4" fillId="3" borderId="0" xfId="0" applyFont="1" applyFill="1" applyAlignment="1"/>
    <xf numFmtId="0" fontId="5" fillId="2" borderId="0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right"/>
      <protection locked="0"/>
    </xf>
    <xf numFmtId="0" fontId="20" fillId="0" borderId="0" xfId="0" applyFont="1" applyAlignment="1">
      <alignment vertical="center"/>
    </xf>
    <xf numFmtId="0" fontId="21" fillId="2" borderId="0" xfId="0" applyFont="1" applyFill="1" applyProtection="1">
      <protection locked="0"/>
    </xf>
    <xf numFmtId="0" fontId="17" fillId="2" borderId="0" xfId="0" applyFont="1" applyFill="1" applyAlignment="1" applyProtection="1">
      <alignment horizontal="right"/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Alignment="1"/>
    <xf numFmtId="0" fontId="0" fillId="3" borderId="0" xfId="0" applyNumberForma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/>
    <xf numFmtId="0" fontId="18" fillId="3" borderId="0" xfId="0" applyFont="1" applyFill="1" applyBorder="1" applyAlignment="1" applyProtection="1">
      <alignment horizontal="left" vertical="center" indent="1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165" fontId="4" fillId="3" borderId="18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/>
      <protection locked="0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3" fillId="3" borderId="11" xfId="0" applyFont="1" applyFill="1" applyBorder="1" applyAlignment="1" applyProtection="1">
      <alignment horizontal="center" vertical="center"/>
      <protection hidden="1"/>
    </xf>
    <xf numFmtId="1" fontId="7" fillId="5" borderId="17" xfId="0" applyNumberFormat="1" applyFont="1" applyFill="1" applyBorder="1" applyAlignment="1">
      <alignment horizontal="center" vertical="center"/>
    </xf>
    <xf numFmtId="2" fontId="5" fillId="5" borderId="17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left" vertical="center" indent="1"/>
      <protection locked="0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1" fontId="8" fillId="6" borderId="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5" borderId="35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18" fillId="3" borderId="36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/>
    <xf numFmtId="0" fontId="4" fillId="3" borderId="3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3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0" xfId="0" applyFont="1" applyFill="1" applyBorder="1" applyAlignment="1"/>
    <xf numFmtId="2" fontId="7" fillId="6" borderId="5" xfId="0" applyNumberFormat="1" applyFont="1" applyFill="1" applyBorder="1" applyAlignment="1" applyProtection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vertical="center"/>
    </xf>
    <xf numFmtId="0" fontId="29" fillId="3" borderId="7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13" fillId="3" borderId="0" xfId="0" applyNumberFormat="1" applyFon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left" vertical="center" wrapText="1"/>
      <protection locked="0"/>
    </xf>
    <xf numFmtId="0" fontId="3" fillId="2" borderId="0" xfId="0" applyFont="1" applyFill="1"/>
    <xf numFmtId="0" fontId="23" fillId="2" borderId="0" xfId="0" applyFont="1" applyFill="1" applyBorder="1" applyAlignment="1"/>
    <xf numFmtId="0" fontId="32" fillId="2" borderId="0" xfId="0" applyFont="1" applyFill="1"/>
    <xf numFmtId="0" fontId="33" fillId="2" borderId="0" xfId="0" applyFont="1" applyFill="1" applyAlignment="1">
      <alignment horizontal="center" vertical="top"/>
    </xf>
    <xf numFmtId="0" fontId="0" fillId="2" borderId="0" xfId="0" applyFont="1" applyFill="1"/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/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top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30" fillId="2" borderId="0" xfId="0" applyFont="1" applyFill="1" applyBorder="1" applyAlignment="1" applyProtection="1">
      <alignment horizontal="left" vertical="top"/>
      <protection locked="0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23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19" fillId="3" borderId="21" xfId="0" applyFont="1" applyFill="1" applyBorder="1" applyAlignment="1" applyProtection="1">
      <alignment horizontal="center" vertical="center"/>
      <protection hidden="1"/>
    </xf>
    <xf numFmtId="165" fontId="4" fillId="3" borderId="42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vertical="center"/>
    </xf>
    <xf numFmtId="0" fontId="4" fillId="3" borderId="43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left" vertical="center"/>
    </xf>
    <xf numFmtId="0" fontId="18" fillId="3" borderId="30" xfId="0" applyFont="1" applyFill="1" applyBorder="1" applyAlignment="1" applyProtection="1">
      <alignment horizontal="center" vertical="center"/>
      <protection hidden="1"/>
    </xf>
    <xf numFmtId="1" fontId="0" fillId="3" borderId="0" xfId="0" applyNumberFormat="1" applyFont="1" applyFill="1" applyBorder="1" applyAlignment="1">
      <alignment horizontal="center" vertical="center"/>
    </xf>
    <xf numFmtId="0" fontId="18" fillId="3" borderId="3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0" fontId="35" fillId="3" borderId="31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18" fillId="3" borderId="8" xfId="0" applyFont="1" applyFill="1" applyBorder="1" applyAlignment="1" applyProtection="1">
      <alignment horizontal="left" vertical="center"/>
      <protection hidden="1"/>
    </xf>
    <xf numFmtId="0" fontId="18" fillId="3" borderId="7" xfId="0" applyFont="1" applyFill="1" applyBorder="1" applyAlignment="1" applyProtection="1">
      <alignment horizontal="left" vertical="center"/>
      <protection hidden="1"/>
    </xf>
    <xf numFmtId="0" fontId="18" fillId="3" borderId="9" xfId="0" applyFont="1" applyFill="1" applyBorder="1" applyAlignment="1" applyProtection="1">
      <alignment horizontal="left" vertical="center"/>
      <protection hidden="1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8" xfId="0" applyFont="1" applyFill="1" applyBorder="1" applyAlignment="1" applyProtection="1">
      <alignment horizontal="left" vertical="top"/>
      <protection locked="0"/>
    </xf>
    <xf numFmtId="0" fontId="30" fillId="2" borderId="7" xfId="0" applyFont="1" applyFill="1" applyBorder="1" applyAlignment="1" applyProtection="1">
      <alignment horizontal="left" vertical="top"/>
      <protection locked="0"/>
    </xf>
    <xf numFmtId="0" fontId="30" fillId="2" borderId="9" xfId="0" applyFont="1" applyFill="1" applyBorder="1" applyAlignment="1" applyProtection="1">
      <alignment horizontal="left" vertical="top"/>
      <protection locked="0"/>
    </xf>
    <xf numFmtId="0" fontId="27" fillId="2" borderId="0" xfId="0" applyFont="1" applyFill="1" applyAlignment="1">
      <alignment horizontal="center" vertical="top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49" fontId="17" fillId="3" borderId="0" xfId="0" applyNumberFormat="1" applyFont="1" applyFill="1" applyAlignment="1">
      <alignment horizontal="left" wrapText="1"/>
    </xf>
    <xf numFmtId="0" fontId="0" fillId="3" borderId="8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 applyProtection="1">
      <alignment horizontal="left" vertical="center"/>
      <protection hidden="1"/>
    </xf>
    <xf numFmtId="0" fontId="18" fillId="3" borderId="40" xfId="0" applyFont="1" applyFill="1" applyBorder="1" applyAlignment="1" applyProtection="1">
      <alignment horizontal="left" vertical="center"/>
      <protection hidden="1"/>
    </xf>
    <xf numFmtId="0" fontId="18" fillId="3" borderId="23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right"/>
      <protection locked="0"/>
    </xf>
    <xf numFmtId="0" fontId="25" fillId="3" borderId="6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vertical="top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4" fontId="5" fillId="2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5" fillId="2" borderId="13" xfId="0" quotePrefix="1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0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right"/>
    </xf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  <colors>
    <mruColors>
      <color rgb="FFCCFF66"/>
      <color rgb="FFFFFF99"/>
      <color rgb="FF0000FF"/>
      <color rgb="FF99CC00"/>
      <color rgb="FF99FFCC"/>
      <color rgb="FFFFCCFF"/>
      <color rgb="FFFF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47624</xdr:rowOff>
    </xdr:from>
    <xdr:to>
      <xdr:col>3</xdr:col>
      <xdr:colOff>304800</xdr:colOff>
      <xdr:row>3</xdr:row>
      <xdr:rowOff>117641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4"/>
          <a:ext cx="1628775" cy="965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1"/>
  <sheetViews>
    <sheetView tabSelected="1" showWhiteSpace="0" zoomScaleNormal="100" workbookViewId="0">
      <selection activeCell="M16" sqref="M12:M16"/>
    </sheetView>
  </sheetViews>
  <sheetFormatPr defaultColWidth="9.140625" defaultRowHeight="15" x14ac:dyDescent="0.2"/>
  <cols>
    <col min="1" max="1" width="2.7109375" style="2" customWidth="1"/>
    <col min="2" max="2" width="6" style="3" customWidth="1"/>
    <col min="3" max="3" width="11.42578125" style="2" customWidth="1"/>
    <col min="4" max="4" width="12.42578125" style="2" customWidth="1"/>
    <col min="5" max="5" width="10.85546875" style="2" customWidth="1"/>
    <col min="6" max="6" width="20.42578125" style="2" customWidth="1"/>
    <col min="7" max="7" width="10.85546875" style="2" customWidth="1"/>
    <col min="8" max="8" width="20.5703125" style="2" customWidth="1"/>
    <col min="9" max="9" width="21.7109375" style="2" customWidth="1"/>
    <col min="10" max="10" width="13.140625" style="2" customWidth="1"/>
    <col min="11" max="11" width="13.5703125" style="2" customWidth="1"/>
    <col min="12" max="12" width="19.28515625" style="2" hidden="1" customWidth="1"/>
    <col min="13" max="13" width="17.7109375" style="2" customWidth="1"/>
    <col min="14" max="14" width="9.42578125" style="2" customWidth="1"/>
    <col min="15" max="16384" width="9.140625" style="2"/>
  </cols>
  <sheetData>
    <row r="1" spans="1:13" ht="20.25" customHeight="1" x14ac:dyDescent="0.3">
      <c r="A1" s="52"/>
      <c r="B1" s="53"/>
      <c r="C1" s="52"/>
      <c r="D1" s="235" t="s">
        <v>85</v>
      </c>
      <c r="E1" s="235"/>
      <c r="F1" s="235"/>
      <c r="G1" s="235"/>
      <c r="H1" s="235"/>
      <c r="I1" s="235"/>
      <c r="J1" s="235"/>
      <c r="K1" s="235"/>
      <c r="L1" s="91"/>
      <c r="M1" s="149" t="s">
        <v>62</v>
      </c>
    </row>
    <row r="2" spans="1:13" ht="19.5" customHeight="1" x14ac:dyDescent="0.25">
      <c r="A2" s="52"/>
      <c r="B2" s="87"/>
      <c r="C2" s="52"/>
      <c r="D2" s="52"/>
      <c r="E2" s="85"/>
      <c r="F2" s="89"/>
      <c r="G2" s="89"/>
      <c r="H2" s="89"/>
      <c r="I2" s="150"/>
      <c r="J2" s="150" t="s">
        <v>51</v>
      </c>
      <c r="K2" s="250"/>
      <c r="L2" s="250"/>
      <c r="M2" s="250"/>
    </row>
    <row r="3" spans="1:13" ht="30.75" customHeight="1" x14ac:dyDescent="0.4">
      <c r="A3" s="52"/>
      <c r="B3" s="86"/>
      <c r="C3" s="52"/>
      <c r="D3" s="239" t="s">
        <v>45</v>
      </c>
      <c r="E3" s="239"/>
      <c r="F3" s="111"/>
      <c r="G3" s="104"/>
      <c r="H3" s="88" t="s">
        <v>16</v>
      </c>
      <c r="I3" s="249"/>
      <c r="J3" s="249"/>
      <c r="K3" s="93"/>
      <c r="L3" s="93"/>
    </row>
    <row r="4" spans="1:13" s="81" customFormat="1" ht="32.25" customHeight="1" x14ac:dyDescent="0.3">
      <c r="A4" s="70"/>
      <c r="B4" s="236" t="s">
        <v>46</v>
      </c>
      <c r="C4" s="236"/>
      <c r="D4" s="240"/>
      <c r="E4" s="240"/>
      <c r="F4" s="240"/>
      <c r="G4" s="240"/>
      <c r="H4" s="90" t="s">
        <v>49</v>
      </c>
      <c r="I4" s="243"/>
      <c r="J4" s="243"/>
      <c r="K4" s="243"/>
      <c r="L4" s="243"/>
      <c r="M4" s="243"/>
    </row>
    <row r="5" spans="1:13" s="81" customFormat="1" ht="4.5" customHeight="1" x14ac:dyDescent="0.25">
      <c r="B5" s="241"/>
      <c r="C5" s="241"/>
      <c r="D5" s="241"/>
      <c r="E5" s="241"/>
      <c r="F5" s="241"/>
      <c r="G5" s="241"/>
      <c r="H5" s="241"/>
      <c r="I5" s="241"/>
      <c r="J5" s="161"/>
      <c r="K5" s="16"/>
    </row>
    <row r="6" spans="1:13" s="81" customFormat="1" ht="24.75" customHeight="1" x14ac:dyDescent="0.25">
      <c r="A6" s="83"/>
      <c r="B6" s="247" t="s">
        <v>86</v>
      </c>
      <c r="C6" s="248"/>
      <c r="D6" s="248"/>
      <c r="E6" s="248"/>
      <c r="F6" s="242" t="s">
        <v>50</v>
      </c>
      <c r="G6" s="242"/>
      <c r="H6" s="242"/>
      <c r="I6" s="242"/>
      <c r="J6" s="242"/>
      <c r="K6" s="242"/>
      <c r="L6" s="242"/>
      <c r="M6" s="242"/>
    </row>
    <row r="7" spans="1:13" s="81" customFormat="1" ht="6.75" customHeight="1" thickBot="1" x14ac:dyDescent="0.3">
      <c r="A7" s="83"/>
      <c r="B7" s="83"/>
      <c r="C7" s="82"/>
      <c r="D7" s="51"/>
      <c r="E7" s="84"/>
      <c r="F7" s="62"/>
      <c r="G7" s="62"/>
      <c r="H7" s="62"/>
      <c r="I7" s="51"/>
      <c r="J7" s="51"/>
      <c r="K7" s="51"/>
      <c r="L7" s="51"/>
    </row>
    <row r="8" spans="1:13" s="17" customFormat="1" ht="23.25" customHeight="1" thickBot="1" x14ac:dyDescent="0.25">
      <c r="B8" s="237" t="s">
        <v>82</v>
      </c>
      <c r="C8" s="238"/>
      <c r="D8" s="226"/>
      <c r="E8" s="226"/>
      <c r="F8" s="226"/>
      <c r="G8" s="226"/>
      <c r="H8" s="227"/>
      <c r="I8" s="113" t="s">
        <v>56</v>
      </c>
      <c r="J8" s="164"/>
      <c r="K8" s="244" t="s">
        <v>61</v>
      </c>
      <c r="L8" s="245"/>
      <c r="M8" s="246"/>
    </row>
    <row r="9" spans="1:13" s="17" customFormat="1" ht="21" customHeight="1" thickBot="1" x14ac:dyDescent="0.25">
      <c r="B9" s="222" t="s">
        <v>77</v>
      </c>
      <c r="C9" s="223"/>
      <c r="D9" s="224"/>
      <c r="E9" s="209" t="s">
        <v>63</v>
      </c>
      <c r="F9" s="210"/>
      <c r="G9" s="210"/>
      <c r="H9" s="210"/>
      <c r="I9" s="210"/>
      <c r="J9" s="112"/>
      <c r="K9" s="112"/>
      <c r="L9" s="112"/>
      <c r="M9" s="120"/>
    </row>
    <row r="10" spans="1:13" s="17" customFormat="1" ht="15" customHeight="1" x14ac:dyDescent="0.2">
      <c r="B10" s="125"/>
      <c r="C10" s="260" t="s">
        <v>47</v>
      </c>
      <c r="D10" s="260"/>
      <c r="E10" s="225" t="s">
        <v>52</v>
      </c>
      <c r="F10" s="261" t="s">
        <v>42</v>
      </c>
      <c r="G10" s="231"/>
      <c r="H10" s="231"/>
      <c r="I10" s="232"/>
      <c r="J10" s="126" t="s">
        <v>53</v>
      </c>
      <c r="K10" s="259" t="s">
        <v>43</v>
      </c>
      <c r="L10" s="126" t="s">
        <v>44</v>
      </c>
      <c r="M10" s="127" t="s">
        <v>44</v>
      </c>
    </row>
    <row r="11" spans="1:13" s="17" customFormat="1" ht="19.5" customHeight="1" x14ac:dyDescent="0.2">
      <c r="B11" s="128"/>
      <c r="C11" s="22" t="s">
        <v>2</v>
      </c>
      <c r="D11" s="22" t="s">
        <v>1</v>
      </c>
      <c r="E11" s="213"/>
      <c r="F11" s="217"/>
      <c r="G11" s="218"/>
      <c r="H11" s="218"/>
      <c r="I11" s="219"/>
      <c r="J11" s="124" t="s">
        <v>54</v>
      </c>
      <c r="K11" s="221"/>
      <c r="L11" s="136">
        <f>M11</f>
        <v>0</v>
      </c>
      <c r="M11" s="129"/>
    </row>
    <row r="12" spans="1:13" s="24" customFormat="1" ht="21" customHeight="1" x14ac:dyDescent="0.2">
      <c r="B12" s="122">
        <v>1</v>
      </c>
      <c r="C12" s="115"/>
      <c r="D12" s="115"/>
      <c r="E12" s="116"/>
      <c r="F12" s="188"/>
      <c r="G12" s="189"/>
      <c r="H12" s="189"/>
      <c r="I12" s="190"/>
      <c r="J12" s="175"/>
      <c r="K12" s="123">
        <f t="shared" ref="K12:K13" si="0">(C12/1000)*(D12/1000)*E12</f>
        <v>0</v>
      </c>
      <c r="L12" s="137">
        <f t="shared" ref="L12:L13" si="1">L$11*K12</f>
        <v>0</v>
      </c>
      <c r="M12" s="98">
        <f t="shared" ref="M12:M26" si="2">L12/100*$F$61+L12</f>
        <v>0</v>
      </c>
    </row>
    <row r="13" spans="1:13" s="24" customFormat="1" ht="21.75" customHeight="1" x14ac:dyDescent="0.2">
      <c r="B13" s="99">
        <f>B12+1</f>
        <v>2</v>
      </c>
      <c r="C13" s="115"/>
      <c r="D13" s="115"/>
      <c r="E13" s="116"/>
      <c r="F13" s="188"/>
      <c r="G13" s="189"/>
      <c r="H13" s="189"/>
      <c r="I13" s="190"/>
      <c r="J13" s="175"/>
      <c r="K13" s="123">
        <f t="shared" si="0"/>
        <v>0</v>
      </c>
      <c r="L13" s="137">
        <f t="shared" si="1"/>
        <v>0</v>
      </c>
      <c r="M13" s="98">
        <f t="shared" si="2"/>
        <v>0</v>
      </c>
    </row>
    <row r="14" spans="1:13" s="24" customFormat="1" ht="21" customHeight="1" x14ac:dyDescent="0.2">
      <c r="B14" s="99">
        <f t="shared" ref="B14:B26" si="3">B13+1</f>
        <v>3</v>
      </c>
      <c r="C14" s="115"/>
      <c r="D14" s="115"/>
      <c r="E14" s="114"/>
      <c r="F14" s="188"/>
      <c r="G14" s="189"/>
      <c r="H14" s="189"/>
      <c r="I14" s="190"/>
      <c r="J14" s="166"/>
      <c r="K14" s="123">
        <f t="shared" ref="K13:K25" si="4">(C14/1000)*(D14/1000)*E14</f>
        <v>0</v>
      </c>
      <c r="L14" s="137">
        <f t="shared" ref="L13:L26" si="5">L$11*K14</f>
        <v>0</v>
      </c>
      <c r="M14" s="98">
        <f t="shared" si="2"/>
        <v>0</v>
      </c>
    </row>
    <row r="15" spans="1:13" s="24" customFormat="1" ht="21" customHeight="1" x14ac:dyDescent="0.2">
      <c r="B15" s="99">
        <f t="shared" si="3"/>
        <v>4</v>
      </c>
      <c r="C15" s="115"/>
      <c r="D15" s="115"/>
      <c r="E15" s="116"/>
      <c r="F15" s="188"/>
      <c r="G15" s="189"/>
      <c r="H15" s="189"/>
      <c r="I15" s="190"/>
      <c r="J15" s="166"/>
      <c r="K15" s="123">
        <f t="shared" si="4"/>
        <v>0</v>
      </c>
      <c r="L15" s="137">
        <f t="shared" si="5"/>
        <v>0</v>
      </c>
      <c r="M15" s="98">
        <f t="shared" si="2"/>
        <v>0</v>
      </c>
    </row>
    <row r="16" spans="1:13" s="24" customFormat="1" ht="21" customHeight="1" x14ac:dyDescent="0.2">
      <c r="B16" s="99">
        <f t="shared" si="3"/>
        <v>5</v>
      </c>
      <c r="C16" s="115"/>
      <c r="D16" s="115"/>
      <c r="E16" s="116"/>
      <c r="F16" s="188"/>
      <c r="G16" s="189"/>
      <c r="H16" s="189"/>
      <c r="I16" s="190"/>
      <c r="J16" s="166"/>
      <c r="K16" s="123">
        <f t="shared" si="4"/>
        <v>0</v>
      </c>
      <c r="L16" s="137">
        <f t="shared" si="5"/>
        <v>0</v>
      </c>
      <c r="M16" s="98">
        <f t="shared" si="2"/>
        <v>0</v>
      </c>
    </row>
    <row r="17" spans="2:13" s="24" customFormat="1" ht="21" customHeight="1" x14ac:dyDescent="0.2">
      <c r="B17" s="99">
        <f t="shared" si="3"/>
        <v>6</v>
      </c>
      <c r="C17" s="115"/>
      <c r="D17" s="115"/>
      <c r="E17" s="116"/>
      <c r="F17" s="188"/>
      <c r="G17" s="189"/>
      <c r="H17" s="189"/>
      <c r="I17" s="190"/>
      <c r="J17" s="166"/>
      <c r="K17" s="123">
        <f t="shared" si="4"/>
        <v>0</v>
      </c>
      <c r="L17" s="137">
        <f t="shared" si="5"/>
        <v>0</v>
      </c>
      <c r="M17" s="98">
        <f t="shared" si="2"/>
        <v>0</v>
      </c>
    </row>
    <row r="18" spans="2:13" s="24" customFormat="1" ht="21" customHeight="1" x14ac:dyDescent="0.2">
      <c r="B18" s="99">
        <f t="shared" si="3"/>
        <v>7</v>
      </c>
      <c r="C18" s="115"/>
      <c r="D18" s="115"/>
      <c r="E18" s="116"/>
      <c r="F18" s="188"/>
      <c r="G18" s="189"/>
      <c r="H18" s="189"/>
      <c r="I18" s="190"/>
      <c r="J18" s="166"/>
      <c r="K18" s="123">
        <f t="shared" si="4"/>
        <v>0</v>
      </c>
      <c r="L18" s="137">
        <f t="shared" si="5"/>
        <v>0</v>
      </c>
      <c r="M18" s="98">
        <f t="shared" si="2"/>
        <v>0</v>
      </c>
    </row>
    <row r="19" spans="2:13" s="24" customFormat="1" ht="21" customHeight="1" x14ac:dyDescent="0.2">
      <c r="B19" s="99">
        <f t="shared" si="3"/>
        <v>8</v>
      </c>
      <c r="C19" s="115"/>
      <c r="D19" s="115"/>
      <c r="E19" s="116"/>
      <c r="F19" s="188"/>
      <c r="G19" s="189"/>
      <c r="H19" s="189"/>
      <c r="I19" s="190"/>
      <c r="J19" s="166"/>
      <c r="K19" s="123">
        <f t="shared" si="4"/>
        <v>0</v>
      </c>
      <c r="L19" s="137">
        <f t="shared" si="5"/>
        <v>0</v>
      </c>
      <c r="M19" s="98">
        <f t="shared" si="2"/>
        <v>0</v>
      </c>
    </row>
    <row r="20" spans="2:13" s="24" customFormat="1" ht="21" customHeight="1" x14ac:dyDescent="0.2">
      <c r="B20" s="99">
        <f t="shared" si="3"/>
        <v>9</v>
      </c>
      <c r="C20" s="115"/>
      <c r="D20" s="115"/>
      <c r="E20" s="116"/>
      <c r="F20" s="188"/>
      <c r="G20" s="189"/>
      <c r="H20" s="189"/>
      <c r="I20" s="190"/>
      <c r="J20" s="166"/>
      <c r="K20" s="123">
        <f t="shared" si="4"/>
        <v>0</v>
      </c>
      <c r="L20" s="137">
        <f t="shared" si="5"/>
        <v>0</v>
      </c>
      <c r="M20" s="98">
        <f t="shared" si="2"/>
        <v>0</v>
      </c>
    </row>
    <row r="21" spans="2:13" s="24" customFormat="1" ht="21" customHeight="1" x14ac:dyDescent="0.2">
      <c r="B21" s="99">
        <f t="shared" si="3"/>
        <v>10</v>
      </c>
      <c r="C21" s="115"/>
      <c r="D21" s="115"/>
      <c r="E21" s="130"/>
      <c r="F21" s="188"/>
      <c r="G21" s="189"/>
      <c r="H21" s="189"/>
      <c r="I21" s="190"/>
      <c r="J21" s="166"/>
      <c r="K21" s="123">
        <f t="shared" si="4"/>
        <v>0</v>
      </c>
      <c r="L21" s="137">
        <f t="shared" si="5"/>
        <v>0</v>
      </c>
      <c r="M21" s="98">
        <f t="shared" si="2"/>
        <v>0</v>
      </c>
    </row>
    <row r="22" spans="2:13" s="24" customFormat="1" ht="21" customHeight="1" x14ac:dyDescent="0.2">
      <c r="B22" s="99">
        <f t="shared" si="3"/>
        <v>11</v>
      </c>
      <c r="C22" s="115"/>
      <c r="D22" s="115"/>
      <c r="E22" s="130"/>
      <c r="F22" s="188"/>
      <c r="G22" s="189"/>
      <c r="H22" s="189"/>
      <c r="I22" s="190"/>
      <c r="J22" s="166"/>
      <c r="K22" s="123">
        <f t="shared" si="4"/>
        <v>0</v>
      </c>
      <c r="L22" s="137">
        <f t="shared" si="5"/>
        <v>0</v>
      </c>
      <c r="M22" s="98">
        <f t="shared" si="2"/>
        <v>0</v>
      </c>
    </row>
    <row r="23" spans="2:13" s="24" customFormat="1" ht="21" customHeight="1" x14ac:dyDescent="0.2">
      <c r="B23" s="99">
        <f t="shared" si="3"/>
        <v>12</v>
      </c>
      <c r="C23" s="115"/>
      <c r="D23" s="115"/>
      <c r="E23" s="130"/>
      <c r="F23" s="188"/>
      <c r="G23" s="189"/>
      <c r="H23" s="189"/>
      <c r="I23" s="190"/>
      <c r="J23" s="166"/>
      <c r="K23" s="123">
        <f t="shared" si="4"/>
        <v>0</v>
      </c>
      <c r="L23" s="137">
        <f t="shared" si="5"/>
        <v>0</v>
      </c>
      <c r="M23" s="98">
        <f t="shared" si="2"/>
        <v>0</v>
      </c>
    </row>
    <row r="24" spans="2:13" s="24" customFormat="1" ht="21" customHeight="1" x14ac:dyDescent="0.2">
      <c r="B24" s="99">
        <f t="shared" si="3"/>
        <v>13</v>
      </c>
      <c r="C24" s="115"/>
      <c r="D24" s="115"/>
      <c r="E24" s="130"/>
      <c r="F24" s="188"/>
      <c r="G24" s="189"/>
      <c r="H24" s="189"/>
      <c r="I24" s="190"/>
      <c r="J24" s="166"/>
      <c r="K24" s="123">
        <f t="shared" si="4"/>
        <v>0</v>
      </c>
      <c r="L24" s="137">
        <f t="shared" si="5"/>
        <v>0</v>
      </c>
      <c r="M24" s="98">
        <f t="shared" si="2"/>
        <v>0</v>
      </c>
    </row>
    <row r="25" spans="2:13" s="24" customFormat="1" ht="21" customHeight="1" x14ac:dyDescent="0.2">
      <c r="B25" s="99">
        <f t="shared" si="3"/>
        <v>14</v>
      </c>
      <c r="C25" s="115"/>
      <c r="D25" s="115"/>
      <c r="E25" s="130"/>
      <c r="F25" s="188"/>
      <c r="G25" s="189"/>
      <c r="H25" s="189"/>
      <c r="I25" s="190"/>
      <c r="J25" s="166"/>
      <c r="K25" s="123">
        <f t="shared" si="4"/>
        <v>0</v>
      </c>
      <c r="L25" s="137">
        <f t="shared" si="5"/>
        <v>0</v>
      </c>
      <c r="M25" s="98">
        <f t="shared" si="2"/>
        <v>0</v>
      </c>
    </row>
    <row r="26" spans="2:13" s="24" customFormat="1" ht="21" customHeight="1" thickBot="1" x14ac:dyDescent="0.25">
      <c r="B26" s="100">
        <f t="shared" si="3"/>
        <v>15</v>
      </c>
      <c r="C26" s="132"/>
      <c r="D26" s="132"/>
      <c r="E26" s="131"/>
      <c r="F26" s="228"/>
      <c r="G26" s="229"/>
      <c r="H26" s="229"/>
      <c r="I26" s="230"/>
      <c r="J26" s="167"/>
      <c r="K26" s="101">
        <f t="shared" ref="K12:K26" si="6">(C26/1000)*(D26/1000)*E26</f>
        <v>0</v>
      </c>
      <c r="L26" s="138">
        <f t="shared" si="5"/>
        <v>0</v>
      </c>
      <c r="M26" s="171">
        <f t="shared" si="2"/>
        <v>0</v>
      </c>
    </row>
    <row r="27" spans="2:13" s="24" customFormat="1" ht="18.75" customHeight="1" thickBot="1" x14ac:dyDescent="0.25">
      <c r="B27" s="262" t="s">
        <v>78</v>
      </c>
      <c r="C27" s="263"/>
      <c r="D27" s="263"/>
      <c r="E27" s="233" t="s">
        <v>63</v>
      </c>
      <c r="F27" s="233"/>
      <c r="G27" s="233"/>
      <c r="H27" s="233"/>
      <c r="I27" s="233"/>
      <c r="J27" s="174"/>
      <c r="K27" s="110">
        <f>SUM(K12:K26)</f>
        <v>0</v>
      </c>
      <c r="L27" s="110">
        <f>SUM(L12:L26)</f>
        <v>0</v>
      </c>
      <c r="M27" s="142">
        <f>SUM(M12:M26)</f>
        <v>0</v>
      </c>
    </row>
    <row r="28" spans="2:13" s="24" customFormat="1" ht="6.75" customHeight="1" thickBot="1" x14ac:dyDescent="0.25">
      <c r="B28" s="264"/>
      <c r="C28" s="265"/>
      <c r="D28" s="265"/>
      <c r="E28" s="234"/>
      <c r="F28" s="234"/>
      <c r="G28" s="234"/>
      <c r="H28" s="234"/>
      <c r="I28" s="234"/>
      <c r="J28" s="102"/>
      <c r="K28" s="102"/>
      <c r="L28" s="102"/>
      <c r="M28" s="172"/>
    </row>
    <row r="29" spans="2:13" s="17" customFormat="1" ht="15" customHeight="1" x14ac:dyDescent="0.2">
      <c r="B29" s="125"/>
      <c r="C29" s="260" t="s">
        <v>47</v>
      </c>
      <c r="D29" s="260"/>
      <c r="E29" s="225" t="s">
        <v>52</v>
      </c>
      <c r="F29" s="181" t="s">
        <v>80</v>
      </c>
      <c r="G29" s="231" t="s">
        <v>42</v>
      </c>
      <c r="H29" s="231"/>
      <c r="I29" s="232"/>
      <c r="J29" s="162" t="s">
        <v>53</v>
      </c>
      <c r="K29" s="259" t="s">
        <v>43</v>
      </c>
      <c r="L29" s="126" t="s">
        <v>44</v>
      </c>
      <c r="M29" s="127" t="s">
        <v>44</v>
      </c>
    </row>
    <row r="30" spans="2:13" s="17" customFormat="1" ht="19.5" customHeight="1" x14ac:dyDescent="0.2">
      <c r="B30" s="128"/>
      <c r="C30" s="22" t="s">
        <v>2</v>
      </c>
      <c r="D30" s="22" t="s">
        <v>1</v>
      </c>
      <c r="E30" s="213"/>
      <c r="F30" s="182" t="s">
        <v>79</v>
      </c>
      <c r="G30" s="218"/>
      <c r="H30" s="218"/>
      <c r="I30" s="219"/>
      <c r="J30" s="178" t="s">
        <v>54</v>
      </c>
      <c r="K30" s="221"/>
      <c r="L30" s="136">
        <f>M30</f>
        <v>0</v>
      </c>
      <c r="M30" s="129"/>
    </row>
    <row r="31" spans="2:13" s="24" customFormat="1" ht="21" customHeight="1" x14ac:dyDescent="0.2">
      <c r="B31" s="122">
        <f>B26+1</f>
        <v>16</v>
      </c>
      <c r="C31" s="115"/>
      <c r="D31" s="115"/>
      <c r="E31" s="116"/>
      <c r="F31" s="183"/>
      <c r="G31" s="189"/>
      <c r="H31" s="189"/>
      <c r="I31" s="190"/>
      <c r="J31" s="179"/>
      <c r="K31" s="123">
        <f>(C31/1000)*(D31/1000)*E31</f>
        <v>0</v>
      </c>
      <c r="L31" s="137">
        <f>L$30*K31</f>
        <v>0</v>
      </c>
      <c r="M31" s="98">
        <f>L31/100*$F$61+L31</f>
        <v>0</v>
      </c>
    </row>
    <row r="32" spans="2:13" s="24" customFormat="1" ht="21.75" customHeight="1" x14ac:dyDescent="0.2">
      <c r="B32" s="99">
        <f>B31+1</f>
        <v>17</v>
      </c>
      <c r="C32" s="115"/>
      <c r="D32" s="115"/>
      <c r="E32" s="114"/>
      <c r="F32" s="183"/>
      <c r="G32" s="189"/>
      <c r="H32" s="189"/>
      <c r="I32" s="190"/>
      <c r="J32" s="179"/>
      <c r="K32" s="123">
        <f t="shared" ref="K32:K33" si="7">(C32/1000)*(D32/1000)*E32</f>
        <v>0</v>
      </c>
      <c r="L32" s="137">
        <f t="shared" ref="L32:L33" si="8">L$30*K32</f>
        <v>0</v>
      </c>
      <c r="M32" s="98">
        <f>L32/100*$F$61+L32</f>
        <v>0</v>
      </c>
    </row>
    <row r="33" spans="2:14" s="24" customFormat="1" ht="21" customHeight="1" thickBot="1" x14ac:dyDescent="0.25">
      <c r="B33" s="100">
        <f t="shared" ref="B33" si="9">B32+1</f>
        <v>18</v>
      </c>
      <c r="C33" s="132"/>
      <c r="D33" s="132"/>
      <c r="E33" s="170"/>
      <c r="F33" s="184"/>
      <c r="G33" s="229"/>
      <c r="H33" s="229"/>
      <c r="I33" s="230"/>
      <c r="J33" s="180"/>
      <c r="K33" s="123">
        <f t="shared" si="7"/>
        <v>0</v>
      </c>
      <c r="L33" s="137">
        <f t="shared" si="8"/>
        <v>0</v>
      </c>
      <c r="M33" s="98">
        <f>L33/100*$F$61+L33</f>
        <v>0</v>
      </c>
    </row>
    <row r="34" spans="2:14" s="24" customFormat="1" ht="18" customHeight="1" thickBot="1" x14ac:dyDescent="0.25">
      <c r="B34" s="26"/>
      <c r="C34" s="94"/>
      <c r="D34" s="94"/>
      <c r="E34" s="109">
        <f>SUM(E12:E26,E31:E33)</f>
        <v>0</v>
      </c>
      <c r="F34" s="168"/>
      <c r="G34" s="168"/>
      <c r="H34" s="168"/>
      <c r="I34" s="168"/>
      <c r="J34" s="176"/>
      <c r="K34" s="110">
        <f>SUM(K31:K33)</f>
        <v>0</v>
      </c>
      <c r="L34" s="110">
        <f>SUM(L31:L33)</f>
        <v>0</v>
      </c>
      <c r="M34" s="142">
        <f>SUM(M31:M33)</f>
        <v>0</v>
      </c>
      <c r="N34" s="34"/>
    </row>
    <row r="35" spans="2:14" s="24" customFormat="1" ht="39" customHeight="1" thickBot="1" x14ac:dyDescent="0.25">
      <c r="B35" s="26"/>
      <c r="C35" s="94"/>
      <c r="D35" s="94"/>
      <c r="E35" s="97"/>
      <c r="F35" s="168"/>
      <c r="G35" s="168"/>
      <c r="H35" s="168"/>
      <c r="I35" s="168"/>
      <c r="J35" s="169"/>
      <c r="K35" s="38"/>
      <c r="L35" s="33"/>
      <c r="M35" s="33"/>
      <c r="N35" s="34"/>
    </row>
    <row r="36" spans="2:14" s="17" customFormat="1" ht="23.25" customHeight="1" thickBot="1" x14ac:dyDescent="0.25">
      <c r="B36" s="237" t="s">
        <v>83</v>
      </c>
      <c r="C36" s="238"/>
      <c r="D36" s="226"/>
      <c r="E36" s="226"/>
      <c r="F36" s="226"/>
      <c r="G36" s="226"/>
      <c r="H36" s="227"/>
      <c r="I36" s="113" t="s">
        <v>56</v>
      </c>
      <c r="J36" s="164"/>
      <c r="K36" s="244" t="s">
        <v>61</v>
      </c>
      <c r="L36" s="245"/>
      <c r="M36" s="246"/>
    </row>
    <row r="37" spans="2:14" s="17" customFormat="1" ht="21" customHeight="1" thickBot="1" x14ac:dyDescent="0.25">
      <c r="B37" s="222" t="s">
        <v>77</v>
      </c>
      <c r="C37" s="223"/>
      <c r="D37" s="224"/>
      <c r="E37" s="209" t="s">
        <v>63</v>
      </c>
      <c r="F37" s="210"/>
      <c r="G37" s="210"/>
      <c r="H37" s="210"/>
      <c r="I37" s="210"/>
      <c r="J37" s="119"/>
      <c r="K37" s="119"/>
      <c r="L37" s="119"/>
      <c r="M37" s="134"/>
    </row>
    <row r="38" spans="2:14" s="17" customFormat="1" ht="16.5" customHeight="1" x14ac:dyDescent="0.2">
      <c r="B38" s="121"/>
      <c r="C38" s="211" t="s">
        <v>47</v>
      </c>
      <c r="D38" s="211"/>
      <c r="E38" s="212" t="s">
        <v>52</v>
      </c>
      <c r="F38" s="214" t="s">
        <v>42</v>
      </c>
      <c r="G38" s="215"/>
      <c r="H38" s="215"/>
      <c r="I38" s="216"/>
      <c r="J38" s="163" t="s">
        <v>53</v>
      </c>
      <c r="K38" s="220" t="s">
        <v>43</v>
      </c>
      <c r="L38" s="135" t="s">
        <v>44</v>
      </c>
      <c r="M38" s="173" t="s">
        <v>44</v>
      </c>
    </row>
    <row r="39" spans="2:14" s="17" customFormat="1" ht="21" customHeight="1" x14ac:dyDescent="0.2">
      <c r="B39" s="128"/>
      <c r="C39" s="22" t="s">
        <v>2</v>
      </c>
      <c r="D39" s="22" t="s">
        <v>1</v>
      </c>
      <c r="E39" s="213"/>
      <c r="F39" s="217"/>
      <c r="G39" s="218"/>
      <c r="H39" s="218"/>
      <c r="I39" s="219"/>
      <c r="J39" s="124" t="s">
        <v>54</v>
      </c>
      <c r="K39" s="221"/>
      <c r="L39" s="136">
        <f>M39</f>
        <v>0</v>
      </c>
      <c r="M39" s="129"/>
    </row>
    <row r="40" spans="2:14" s="24" customFormat="1" ht="21" customHeight="1" x14ac:dyDescent="0.2">
      <c r="B40" s="122">
        <v>1</v>
      </c>
      <c r="C40" s="115"/>
      <c r="D40" s="115"/>
      <c r="E40" s="116"/>
      <c r="F40" s="188"/>
      <c r="G40" s="189"/>
      <c r="H40" s="189"/>
      <c r="I40" s="190"/>
      <c r="J40" s="175"/>
      <c r="K40" s="123">
        <f t="shared" ref="K40:K49" si="10">(C40/1000)*(D40/1000)*E40</f>
        <v>0</v>
      </c>
      <c r="L40" s="137">
        <f>L$39*K40</f>
        <v>0</v>
      </c>
      <c r="M40" s="98">
        <f t="shared" ref="M40:M49" si="11">L40/100*$F$61+L40</f>
        <v>0</v>
      </c>
    </row>
    <row r="41" spans="2:14" s="24" customFormat="1" ht="21.75" customHeight="1" x14ac:dyDescent="0.2">
      <c r="B41" s="99">
        <f>B40+1</f>
        <v>2</v>
      </c>
      <c r="C41" s="115"/>
      <c r="D41" s="115"/>
      <c r="E41" s="114"/>
      <c r="F41" s="188"/>
      <c r="G41" s="189"/>
      <c r="H41" s="189"/>
      <c r="I41" s="190"/>
      <c r="J41" s="175"/>
      <c r="K41" s="123">
        <f t="shared" ref="K41:K48" si="12">(C41/1000)*(D41/1000)*E41</f>
        <v>0</v>
      </c>
      <c r="L41" s="137">
        <f t="shared" ref="L41:L48" si="13">L$39*K41</f>
        <v>0</v>
      </c>
      <c r="M41" s="98">
        <f t="shared" si="11"/>
        <v>0</v>
      </c>
    </row>
    <row r="42" spans="2:14" s="24" customFormat="1" ht="21" customHeight="1" x14ac:dyDescent="0.2">
      <c r="B42" s="99">
        <f t="shared" ref="B42:B49" si="14">B41+1</f>
        <v>3</v>
      </c>
      <c r="C42" s="115"/>
      <c r="D42" s="115"/>
      <c r="E42" s="114"/>
      <c r="F42" s="188"/>
      <c r="G42" s="189"/>
      <c r="H42" s="189"/>
      <c r="I42" s="190"/>
      <c r="J42" s="175"/>
      <c r="K42" s="123">
        <f t="shared" si="12"/>
        <v>0</v>
      </c>
      <c r="L42" s="137">
        <f t="shared" si="13"/>
        <v>0</v>
      </c>
      <c r="M42" s="98">
        <f t="shared" si="11"/>
        <v>0</v>
      </c>
    </row>
    <row r="43" spans="2:14" s="24" customFormat="1" ht="21" customHeight="1" x14ac:dyDescent="0.2">
      <c r="B43" s="99">
        <f t="shared" si="14"/>
        <v>4</v>
      </c>
      <c r="C43" s="115"/>
      <c r="D43" s="115"/>
      <c r="E43" s="114"/>
      <c r="F43" s="188"/>
      <c r="G43" s="189"/>
      <c r="H43" s="189"/>
      <c r="I43" s="190"/>
      <c r="J43" s="175"/>
      <c r="K43" s="123">
        <f t="shared" si="12"/>
        <v>0</v>
      </c>
      <c r="L43" s="137">
        <f t="shared" si="13"/>
        <v>0</v>
      </c>
      <c r="M43" s="98">
        <f t="shared" si="11"/>
        <v>0</v>
      </c>
    </row>
    <row r="44" spans="2:14" s="24" customFormat="1" ht="21" customHeight="1" x14ac:dyDescent="0.2">
      <c r="B44" s="99">
        <f t="shared" si="14"/>
        <v>5</v>
      </c>
      <c r="C44" s="115"/>
      <c r="D44" s="115"/>
      <c r="E44" s="114"/>
      <c r="F44" s="188"/>
      <c r="G44" s="189"/>
      <c r="H44" s="189"/>
      <c r="I44" s="190"/>
      <c r="J44" s="175"/>
      <c r="K44" s="123">
        <f t="shared" si="12"/>
        <v>0</v>
      </c>
      <c r="L44" s="137">
        <f t="shared" si="13"/>
        <v>0</v>
      </c>
      <c r="M44" s="98">
        <f t="shared" si="11"/>
        <v>0</v>
      </c>
    </row>
    <row r="45" spans="2:14" s="24" customFormat="1" ht="21" customHeight="1" x14ac:dyDescent="0.2">
      <c r="B45" s="99">
        <f t="shared" si="14"/>
        <v>6</v>
      </c>
      <c r="C45" s="115"/>
      <c r="D45" s="115"/>
      <c r="E45" s="114"/>
      <c r="F45" s="188"/>
      <c r="G45" s="189"/>
      <c r="H45" s="189"/>
      <c r="I45" s="190"/>
      <c r="J45" s="175"/>
      <c r="K45" s="123">
        <f t="shared" si="12"/>
        <v>0</v>
      </c>
      <c r="L45" s="137">
        <f t="shared" si="13"/>
        <v>0</v>
      </c>
      <c r="M45" s="98">
        <f t="shared" si="11"/>
        <v>0</v>
      </c>
    </row>
    <row r="46" spans="2:14" s="24" customFormat="1" ht="21" customHeight="1" x14ac:dyDescent="0.2">
      <c r="B46" s="99">
        <f t="shared" si="14"/>
        <v>7</v>
      </c>
      <c r="C46" s="115"/>
      <c r="D46" s="115"/>
      <c r="E46" s="114"/>
      <c r="F46" s="188"/>
      <c r="G46" s="189"/>
      <c r="H46" s="189"/>
      <c r="I46" s="190"/>
      <c r="J46" s="175"/>
      <c r="K46" s="123">
        <f t="shared" si="12"/>
        <v>0</v>
      </c>
      <c r="L46" s="137">
        <f t="shared" si="13"/>
        <v>0</v>
      </c>
      <c r="M46" s="98">
        <f t="shared" si="11"/>
        <v>0</v>
      </c>
    </row>
    <row r="47" spans="2:14" s="24" customFormat="1" ht="21" customHeight="1" x14ac:dyDescent="0.2">
      <c r="B47" s="99">
        <f t="shared" si="14"/>
        <v>8</v>
      </c>
      <c r="C47" s="115"/>
      <c r="D47" s="115"/>
      <c r="E47" s="114"/>
      <c r="F47" s="188"/>
      <c r="G47" s="189"/>
      <c r="H47" s="189"/>
      <c r="I47" s="190"/>
      <c r="J47" s="175"/>
      <c r="K47" s="123">
        <f t="shared" si="12"/>
        <v>0</v>
      </c>
      <c r="L47" s="137">
        <f t="shared" si="13"/>
        <v>0</v>
      </c>
      <c r="M47" s="98">
        <f t="shared" si="11"/>
        <v>0</v>
      </c>
    </row>
    <row r="48" spans="2:14" s="24" customFormat="1" ht="21" customHeight="1" x14ac:dyDescent="0.2">
      <c r="B48" s="99">
        <f t="shared" si="14"/>
        <v>9</v>
      </c>
      <c r="C48" s="115"/>
      <c r="D48" s="115"/>
      <c r="E48" s="130"/>
      <c r="F48" s="188"/>
      <c r="G48" s="189"/>
      <c r="H48" s="189"/>
      <c r="I48" s="190"/>
      <c r="J48" s="175"/>
      <c r="K48" s="123">
        <f t="shared" si="12"/>
        <v>0</v>
      </c>
      <c r="L48" s="137">
        <f t="shared" si="13"/>
        <v>0</v>
      </c>
      <c r="M48" s="98">
        <f t="shared" si="11"/>
        <v>0</v>
      </c>
    </row>
    <row r="49" spans="1:13" s="24" customFormat="1" ht="21" customHeight="1" thickBot="1" x14ac:dyDescent="0.25">
      <c r="B49" s="100">
        <f t="shared" si="14"/>
        <v>10</v>
      </c>
      <c r="C49" s="132"/>
      <c r="D49" s="132"/>
      <c r="E49" s="131"/>
      <c r="F49" s="228"/>
      <c r="G49" s="229"/>
      <c r="H49" s="229"/>
      <c r="I49" s="230"/>
      <c r="J49" s="177"/>
      <c r="K49" s="101">
        <f t="shared" si="10"/>
        <v>0</v>
      </c>
      <c r="L49" s="138">
        <f>L$39*K49</f>
        <v>0</v>
      </c>
      <c r="M49" s="98">
        <f t="shared" si="11"/>
        <v>0</v>
      </c>
    </row>
    <row r="50" spans="1:13" s="24" customFormat="1" ht="17.25" customHeight="1" thickBot="1" x14ac:dyDescent="0.25">
      <c r="B50" s="26"/>
      <c r="C50" s="94"/>
      <c r="D50" s="94"/>
      <c r="E50" s="109">
        <f>SUM(E40:E49)</f>
        <v>0</v>
      </c>
      <c r="F50" s="102"/>
      <c r="G50" s="102"/>
      <c r="H50" s="102"/>
      <c r="I50" s="102"/>
      <c r="J50" s="176"/>
      <c r="K50" s="110">
        <f>SUM(K40:K49)</f>
        <v>0</v>
      </c>
      <c r="L50" s="110">
        <f>SUM(L40:L49)</f>
        <v>0</v>
      </c>
      <c r="M50" s="142">
        <f>SUM(M40:M49)</f>
        <v>0</v>
      </c>
    </row>
    <row r="51" spans="1:13" s="24" customFormat="1" ht="16.5" customHeight="1" thickBot="1" x14ac:dyDescent="0.25">
      <c r="A51" s="34"/>
      <c r="B51" s="26"/>
      <c r="C51" s="94"/>
      <c r="D51" s="94"/>
      <c r="E51" s="95"/>
      <c r="F51" s="96"/>
      <c r="G51" s="96"/>
      <c r="H51" s="97"/>
      <c r="I51" s="97"/>
      <c r="J51" s="97"/>
      <c r="K51" s="38"/>
      <c r="L51" s="103"/>
    </row>
    <row r="52" spans="1:13" s="83" customFormat="1" ht="21.75" customHeight="1" thickBot="1" x14ac:dyDescent="0.25">
      <c r="A52" s="34"/>
      <c r="B52" s="254" t="s">
        <v>55</v>
      </c>
      <c r="C52" s="255"/>
      <c r="D52" s="107"/>
      <c r="E52" s="117">
        <f>E34+E50</f>
        <v>0</v>
      </c>
      <c r="F52" s="108"/>
      <c r="G52" s="108"/>
      <c r="H52" s="108"/>
      <c r="I52" s="108"/>
      <c r="J52" s="108"/>
      <c r="K52" s="141">
        <f>K27+K34+K50</f>
        <v>0</v>
      </c>
      <c r="L52" s="141">
        <f>L27+L34+L50</f>
        <v>0</v>
      </c>
      <c r="M52" s="143">
        <f>M27+M34+M50</f>
        <v>0</v>
      </c>
    </row>
    <row r="53" spans="1:13" s="81" customFormat="1" ht="12" customHeight="1" thickBot="1" x14ac:dyDescent="0.3">
      <c r="B53" s="14"/>
      <c r="C53" s="14"/>
      <c r="D53" s="14"/>
      <c r="E53" s="14"/>
      <c r="F53" s="16"/>
      <c r="G53" s="16"/>
      <c r="H53" s="16"/>
      <c r="I53" s="16"/>
      <c r="J53" s="16"/>
      <c r="K53" s="16"/>
    </row>
    <row r="54" spans="1:13" s="44" customFormat="1" ht="21" customHeight="1" thickBot="1" x14ac:dyDescent="0.25">
      <c r="B54" s="202" t="s">
        <v>64</v>
      </c>
      <c r="C54" s="203"/>
      <c r="D54" s="203"/>
      <c r="E54" s="203"/>
      <c r="F54" s="204"/>
      <c r="G54" s="105">
        <f>SUM(J12:J26,J31:J33,J40:J49)</f>
        <v>0</v>
      </c>
      <c r="H54" s="251" t="s">
        <v>65</v>
      </c>
      <c r="I54" s="252"/>
      <c r="J54" s="253"/>
      <c r="K54" s="148">
        <v>50</v>
      </c>
      <c r="L54" s="49">
        <f t="shared" ref="L54:L55" si="15">G54*K54</f>
        <v>0</v>
      </c>
      <c r="M54" s="146">
        <f>L54</f>
        <v>0</v>
      </c>
    </row>
    <row r="55" spans="1:13" s="44" customFormat="1" ht="21" customHeight="1" thickBot="1" x14ac:dyDescent="0.25">
      <c r="B55" s="256" t="s">
        <v>66</v>
      </c>
      <c r="C55" s="257"/>
      <c r="D55" s="257"/>
      <c r="E55" s="257"/>
      <c r="F55" s="258"/>
      <c r="G55" s="105">
        <f>SUM(E31:E33)</f>
        <v>0</v>
      </c>
      <c r="H55" s="251" t="s">
        <v>67</v>
      </c>
      <c r="I55" s="252"/>
      <c r="J55" s="253"/>
      <c r="K55" s="148">
        <v>200</v>
      </c>
      <c r="L55" s="49">
        <f t="shared" si="15"/>
        <v>0</v>
      </c>
      <c r="M55" s="146">
        <f>L55</f>
        <v>0</v>
      </c>
    </row>
    <row r="56" spans="1:13" s="44" customFormat="1" ht="21" customHeight="1" thickBot="1" x14ac:dyDescent="0.25">
      <c r="B56" s="205" t="s">
        <v>68</v>
      </c>
      <c r="C56" s="196"/>
      <c r="D56" s="145">
        <v>716</v>
      </c>
      <c r="E56" s="196"/>
      <c r="F56" s="197"/>
      <c r="G56" s="105">
        <v>0</v>
      </c>
      <c r="H56" s="187" t="s">
        <v>87</v>
      </c>
      <c r="I56" s="185"/>
      <c r="J56" s="186"/>
      <c r="K56" s="148">
        <v>1800</v>
      </c>
      <c r="L56" s="49">
        <f>G56*K56</f>
        <v>0</v>
      </c>
      <c r="M56" s="146">
        <f>L56/100*$F$61+L56</f>
        <v>0</v>
      </c>
    </row>
    <row r="57" spans="1:13" s="44" customFormat="1" ht="21" customHeight="1" thickBot="1" x14ac:dyDescent="0.25">
      <c r="B57" s="205" t="s">
        <v>70</v>
      </c>
      <c r="C57" s="196"/>
      <c r="D57" s="145">
        <v>2800</v>
      </c>
      <c r="E57" s="196"/>
      <c r="F57" s="197"/>
      <c r="G57" s="105"/>
      <c r="H57" s="206" t="s">
        <v>69</v>
      </c>
      <c r="I57" s="207"/>
      <c r="J57" s="208"/>
      <c r="K57" s="148">
        <v>1650</v>
      </c>
      <c r="L57" s="49">
        <f t="shared" ref="L57:L59" si="16">G57*K57</f>
        <v>0</v>
      </c>
      <c r="M57" s="146">
        <f>L57/100*$F$61+L57</f>
        <v>0</v>
      </c>
    </row>
    <row r="58" spans="1:13" s="83" customFormat="1" ht="20.25" customHeight="1" thickBot="1" x14ac:dyDescent="0.25">
      <c r="A58" s="34"/>
      <c r="B58" s="205" t="s">
        <v>71</v>
      </c>
      <c r="C58" s="196"/>
      <c r="D58" s="196"/>
      <c r="E58" s="145" t="s">
        <v>84</v>
      </c>
      <c r="F58" s="144"/>
      <c r="G58" s="106"/>
      <c r="H58" s="206" t="s">
        <v>69</v>
      </c>
      <c r="I58" s="207"/>
      <c r="J58" s="208"/>
      <c r="K58" s="148">
        <v>1320</v>
      </c>
      <c r="L58" s="49">
        <f t="shared" si="16"/>
        <v>0</v>
      </c>
      <c r="M58" s="146">
        <f t="shared" ref="M58:M59" si="17">L58/100*$F$61+L58</f>
        <v>0</v>
      </c>
    </row>
    <row r="59" spans="1:13" s="44" customFormat="1" ht="21" customHeight="1" thickBot="1" x14ac:dyDescent="0.25">
      <c r="B59" s="205" t="s">
        <v>72</v>
      </c>
      <c r="C59" s="196"/>
      <c r="D59" s="145" t="s">
        <v>73</v>
      </c>
      <c r="E59" s="196"/>
      <c r="F59" s="197"/>
      <c r="G59" s="105"/>
      <c r="H59" s="206" t="s">
        <v>69</v>
      </c>
      <c r="I59" s="207"/>
      <c r="J59" s="208"/>
      <c r="K59" s="148">
        <v>1030</v>
      </c>
      <c r="L59" s="49">
        <f t="shared" si="16"/>
        <v>0</v>
      </c>
      <c r="M59" s="146">
        <f t="shared" si="17"/>
        <v>0</v>
      </c>
    </row>
    <row r="60" spans="1:13" s="83" customFormat="1" ht="15" customHeight="1" thickBot="1" x14ac:dyDescent="0.25">
      <c r="B60" s="10"/>
    </row>
    <row r="61" spans="1:13" s="83" customFormat="1" ht="15.75" customHeight="1" thickBot="1" x14ac:dyDescent="0.25">
      <c r="B61" s="199" t="s">
        <v>57</v>
      </c>
      <c r="C61" s="200"/>
      <c r="D61" s="201"/>
      <c r="E61" s="139" t="s">
        <v>59</v>
      </c>
      <c r="F61" s="139"/>
      <c r="L61" s="133"/>
      <c r="M61" s="147">
        <f>IF(F61=0,0,L52/100*F61+M56-L56+M57-L57+M58-L58+M59-L59)</f>
        <v>0</v>
      </c>
    </row>
    <row r="62" spans="1:13" s="83" customFormat="1" ht="23.25" customHeight="1" thickBot="1" x14ac:dyDescent="0.25">
      <c r="B62" s="10"/>
    </row>
    <row r="63" spans="1:13" s="83" customFormat="1" ht="28.5" customHeight="1" thickBot="1" x14ac:dyDescent="0.25">
      <c r="A63" s="34"/>
      <c r="B63" s="202" t="s">
        <v>58</v>
      </c>
      <c r="C63" s="203"/>
      <c r="D63" s="203"/>
      <c r="E63" s="204"/>
      <c r="F63" s="36"/>
      <c r="G63" s="36"/>
      <c r="H63" s="36"/>
      <c r="I63" s="36"/>
      <c r="J63" s="36"/>
      <c r="K63" s="37"/>
      <c r="L63" s="118"/>
      <c r="M63" s="118">
        <f>SUM(M52,M54:M59)</f>
        <v>0</v>
      </c>
    </row>
    <row r="64" spans="1:13" s="24" customFormat="1" ht="21" customHeight="1" x14ac:dyDescent="0.2">
      <c r="A64" s="27"/>
      <c r="B64" s="191" t="s">
        <v>48</v>
      </c>
      <c r="C64" s="191"/>
      <c r="D64" s="191"/>
      <c r="E64" s="191"/>
      <c r="F64" s="191"/>
      <c r="G64" s="92"/>
      <c r="H64" s="92"/>
      <c r="I64" s="54"/>
      <c r="J64" s="54"/>
    </row>
    <row r="65" spans="1:13" s="24" customFormat="1" ht="16.5" customHeight="1" x14ac:dyDescent="0.2">
      <c r="A65" s="27"/>
      <c r="B65" s="158"/>
      <c r="C65" s="158"/>
      <c r="D65" s="158"/>
      <c r="E65" s="158"/>
      <c r="F65" s="160"/>
      <c r="G65" s="92"/>
      <c r="H65" s="92"/>
      <c r="I65" s="54"/>
      <c r="J65" s="54"/>
    </row>
    <row r="66" spans="1:13" s="24" customFormat="1" ht="15" customHeight="1" x14ac:dyDescent="0.2">
      <c r="A66" s="27"/>
      <c r="B66" s="151"/>
      <c r="C66" s="151"/>
      <c r="D66" s="151"/>
      <c r="E66" s="151"/>
      <c r="F66" s="151"/>
      <c r="G66" s="92"/>
      <c r="H66" s="92"/>
      <c r="I66" s="54"/>
      <c r="J66" s="54"/>
    </row>
    <row r="67" spans="1:13" s="4" customFormat="1" ht="21" customHeight="1" x14ac:dyDescent="0.2">
      <c r="A67" s="6"/>
      <c r="B67" s="192" t="s">
        <v>60</v>
      </c>
      <c r="C67" s="193"/>
      <c r="D67" s="193"/>
      <c r="E67" s="193"/>
      <c r="F67" s="193"/>
      <c r="G67" s="193"/>
      <c r="H67" s="193"/>
      <c r="I67" s="194"/>
      <c r="J67" s="165"/>
    </row>
    <row r="68" spans="1:13" s="83" customFormat="1" ht="17.25" customHeight="1" x14ac:dyDescent="0.2">
      <c r="B68" s="198" t="s">
        <v>41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24" customFormat="1" ht="16.5" customHeight="1" x14ac:dyDescent="0.2">
      <c r="A69" s="27"/>
      <c r="B69" s="153" t="s">
        <v>74</v>
      </c>
      <c r="C69" s="27"/>
      <c r="D69" s="35"/>
      <c r="E69" s="157"/>
      <c r="F69" s="157"/>
      <c r="G69" s="157"/>
      <c r="H69" s="157"/>
      <c r="I69" s="157"/>
      <c r="J69" s="157"/>
    </row>
    <row r="70" spans="1:13" s="152" customFormat="1" ht="15" customHeight="1" x14ac:dyDescent="0.2">
      <c r="B70" s="140" t="s">
        <v>81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56"/>
    </row>
    <row r="71" spans="1:13" ht="21" customHeight="1" x14ac:dyDescent="0.25">
      <c r="B71" s="159" t="s">
        <v>75</v>
      </c>
      <c r="C71" s="154"/>
      <c r="D71" s="154"/>
      <c r="E71" s="154"/>
      <c r="F71" s="155"/>
      <c r="G71" s="155"/>
      <c r="H71" s="155"/>
      <c r="I71" s="5"/>
      <c r="J71" s="5"/>
      <c r="K71" s="195" t="s">
        <v>76</v>
      </c>
      <c r="L71" s="195"/>
      <c r="M71" s="195"/>
    </row>
  </sheetData>
  <mergeCells count="83">
    <mergeCell ref="K36:M36"/>
    <mergeCell ref="B36:C36"/>
    <mergeCell ref="K10:K11"/>
    <mergeCell ref="C10:D10"/>
    <mergeCell ref="F10:I11"/>
    <mergeCell ref="F12:I12"/>
    <mergeCell ref="F13:I13"/>
    <mergeCell ref="F14:I14"/>
    <mergeCell ref="F15:I15"/>
    <mergeCell ref="B27:D28"/>
    <mergeCell ref="C29:D29"/>
    <mergeCell ref="E29:E30"/>
    <mergeCell ref="K29:K30"/>
    <mergeCell ref="F23:I23"/>
    <mergeCell ref="F24:I24"/>
    <mergeCell ref="F25:I25"/>
    <mergeCell ref="B56:C56"/>
    <mergeCell ref="E56:F56"/>
    <mergeCell ref="B57:C57"/>
    <mergeCell ref="E57:F57"/>
    <mergeCell ref="B58:D58"/>
    <mergeCell ref="H54:J54"/>
    <mergeCell ref="H55:J55"/>
    <mergeCell ref="B54:F54"/>
    <mergeCell ref="B52:C52"/>
    <mergeCell ref="B55:F55"/>
    <mergeCell ref="E9:I9"/>
    <mergeCell ref="B9:D9"/>
    <mergeCell ref="D1:K1"/>
    <mergeCell ref="B4:C4"/>
    <mergeCell ref="B8:C8"/>
    <mergeCell ref="D8:H8"/>
    <mergeCell ref="D3:E3"/>
    <mergeCell ref="D4:G4"/>
    <mergeCell ref="B5:I5"/>
    <mergeCell ref="F6:M6"/>
    <mergeCell ref="I4:M4"/>
    <mergeCell ref="K8:M8"/>
    <mergeCell ref="B6:E6"/>
    <mergeCell ref="I3:J3"/>
    <mergeCell ref="K2:M2"/>
    <mergeCell ref="F16:I16"/>
    <mergeCell ref="F17:I17"/>
    <mergeCell ref="F18:I18"/>
    <mergeCell ref="E10:E11"/>
    <mergeCell ref="D36:H36"/>
    <mergeCell ref="F26:I26"/>
    <mergeCell ref="G29:I30"/>
    <mergeCell ref="G31:I31"/>
    <mergeCell ref="G32:I32"/>
    <mergeCell ref="G33:I33"/>
    <mergeCell ref="E27:I28"/>
    <mergeCell ref="F19:I19"/>
    <mergeCell ref="F20:I20"/>
    <mergeCell ref="F21:I21"/>
    <mergeCell ref="F22:I22"/>
    <mergeCell ref="E37:I37"/>
    <mergeCell ref="C38:D38"/>
    <mergeCell ref="E38:E39"/>
    <mergeCell ref="F38:I39"/>
    <mergeCell ref="K38:K39"/>
    <mergeCell ref="B37:D37"/>
    <mergeCell ref="F40:I40"/>
    <mergeCell ref="F41:I41"/>
    <mergeCell ref="F42:I42"/>
    <mergeCell ref="F43:I43"/>
    <mergeCell ref="F44:I44"/>
    <mergeCell ref="F45:I45"/>
    <mergeCell ref="B64:F64"/>
    <mergeCell ref="B67:I67"/>
    <mergeCell ref="K71:M71"/>
    <mergeCell ref="E59:F59"/>
    <mergeCell ref="B68:M68"/>
    <mergeCell ref="B61:D61"/>
    <mergeCell ref="B63:E63"/>
    <mergeCell ref="B59:C59"/>
    <mergeCell ref="H59:J59"/>
    <mergeCell ref="H57:J57"/>
    <mergeCell ref="H58:J58"/>
    <mergeCell ref="F46:I46"/>
    <mergeCell ref="F47:I47"/>
    <mergeCell ref="F48:I48"/>
    <mergeCell ref="F49:I49"/>
  </mergeCells>
  <phoneticPr fontId="6" type="noConversion"/>
  <dataValidations disablePrompts="1" count="1">
    <dataValidation type="list" allowBlank="1" showInputMessage="1" sqref="C69">
      <formula1>#REF!</formula1>
    </dataValidation>
  </dataValidations>
  <pageMargins left="0.39333333333333331" right="0.15748031496062992" top="0.1653125" bottom="0.24374999999999999" header="0.19685039370078741" footer="0.15748031496062992"/>
  <pageSetup paperSize="9" scale="5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L37" sqref="L37"/>
    </sheetView>
  </sheetViews>
  <sheetFormatPr defaultColWidth="9.140625" defaultRowHeight="15" x14ac:dyDescent="0.2"/>
  <cols>
    <col min="1" max="1" width="7.140625" style="76" customWidth="1"/>
    <col min="2" max="2" width="4.42578125" style="10" customWidth="1"/>
    <col min="3" max="4" width="9" style="76" customWidth="1"/>
    <col min="5" max="5" width="17.5703125" style="76" customWidth="1"/>
    <col min="6" max="6" width="11.42578125" style="76" customWidth="1"/>
    <col min="7" max="7" width="7.85546875" style="76" customWidth="1"/>
    <col min="8" max="8" width="8.42578125" style="76" customWidth="1"/>
    <col min="9" max="9" width="13.42578125" style="76" customWidth="1"/>
    <col min="10" max="10" width="30.28515625" style="76" customWidth="1"/>
    <col min="11" max="11" width="23" style="76" customWidth="1"/>
    <col min="12" max="12" width="15.140625" style="76" customWidth="1"/>
    <col min="13" max="13" width="16.7109375" style="76" customWidth="1"/>
    <col min="14" max="14" width="25.42578125" style="76" customWidth="1"/>
    <col min="15" max="16384" width="9.140625" style="76"/>
  </cols>
  <sheetData>
    <row r="1" spans="1:13" s="2" customFormat="1" x14ac:dyDescent="0.2">
      <c r="A1" s="55"/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23.25" x14ac:dyDescent="0.35">
      <c r="A2" s="57"/>
      <c r="B2" s="72"/>
      <c r="C2" s="266" t="s">
        <v>15</v>
      </c>
      <c r="D2" s="266"/>
      <c r="E2" s="71">
        <v>1611</v>
      </c>
      <c r="F2" s="267"/>
      <c r="G2" s="267"/>
      <c r="H2" s="72"/>
      <c r="I2" s="63" t="s">
        <v>16</v>
      </c>
      <c r="J2" s="60" t="s">
        <v>38</v>
      </c>
      <c r="K2" s="63"/>
      <c r="L2" s="57"/>
      <c r="M2" s="57"/>
    </row>
    <row r="3" spans="1:13" s="1" customFormat="1" ht="23.25" x14ac:dyDescent="0.35">
      <c r="A3" s="57"/>
      <c r="B3" s="266" t="s">
        <v>13</v>
      </c>
      <c r="C3" s="266"/>
      <c r="D3" s="268" t="s">
        <v>39</v>
      </c>
      <c r="E3" s="268"/>
      <c r="F3" s="268"/>
      <c r="G3" s="268"/>
      <c r="H3" s="268"/>
      <c r="I3" s="268"/>
      <c r="J3" s="61"/>
      <c r="K3" s="58"/>
      <c r="L3" s="57"/>
      <c r="M3" s="57"/>
    </row>
    <row r="4" spans="1:13" s="1" customFormat="1" ht="20.25" x14ac:dyDescent="0.3">
      <c r="A4" s="57"/>
      <c r="B4" s="266" t="s">
        <v>14</v>
      </c>
      <c r="C4" s="266"/>
      <c r="D4" s="266"/>
      <c r="E4" s="269" t="s">
        <v>40</v>
      </c>
      <c r="F4" s="269"/>
      <c r="G4" s="269"/>
      <c r="H4" s="269"/>
      <c r="I4" s="269"/>
      <c r="J4" s="61"/>
      <c r="K4" s="59"/>
      <c r="L4" s="57"/>
      <c r="M4" s="57"/>
    </row>
    <row r="5" spans="1:13" s="1" customFormat="1" ht="20.25" x14ac:dyDescent="0.3">
      <c r="A5" s="57"/>
      <c r="B5" s="266" t="s">
        <v>27</v>
      </c>
      <c r="C5" s="266"/>
      <c r="D5" s="266"/>
      <c r="E5" s="270" t="s">
        <v>28</v>
      </c>
      <c r="F5" s="271"/>
      <c r="G5" s="271"/>
      <c r="H5" s="271"/>
      <c r="I5" s="271"/>
      <c r="J5" s="62"/>
      <c r="K5" s="59"/>
      <c r="L5" s="57"/>
      <c r="M5" s="57"/>
    </row>
    <row r="6" spans="1:13" ht="15.75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  <c r="M6" s="11"/>
    </row>
    <row r="7" spans="1:13" s="13" customFormat="1" ht="15.75" x14ac:dyDescent="0.25">
      <c r="B7" s="14"/>
      <c r="C7" s="14"/>
      <c r="D7" s="14"/>
      <c r="E7" s="14" t="s">
        <v>29</v>
      </c>
      <c r="F7" s="15"/>
      <c r="G7" s="15"/>
      <c r="H7" s="15"/>
      <c r="I7" s="16"/>
      <c r="J7" s="16"/>
      <c r="K7" s="16"/>
    </row>
    <row r="8" spans="1:13" s="13" customFormat="1" ht="15.75" x14ac:dyDescent="0.25">
      <c r="B8" s="14"/>
      <c r="C8" s="14"/>
      <c r="D8" s="14"/>
      <c r="E8" s="14"/>
      <c r="F8" s="15"/>
      <c r="G8" s="15"/>
      <c r="H8" s="15"/>
      <c r="I8" s="16"/>
      <c r="J8" s="16"/>
      <c r="K8" s="16"/>
    </row>
    <row r="9" spans="1:13" s="13" customFormat="1" ht="52.5" customHeight="1" x14ac:dyDescent="0.25">
      <c r="B9" s="241" t="s">
        <v>34</v>
      </c>
      <c r="C9" s="272"/>
      <c r="D9" s="272"/>
      <c r="E9" s="272"/>
      <c r="F9" s="272"/>
      <c r="G9" s="272"/>
      <c r="H9" s="272"/>
      <c r="I9" s="272"/>
      <c r="J9" s="272"/>
      <c r="K9" s="16"/>
    </row>
    <row r="10" spans="1:13" s="13" customFormat="1" ht="15.75" x14ac:dyDescent="0.25">
      <c r="B10" s="14"/>
      <c r="C10" s="14"/>
      <c r="D10" s="64" t="s">
        <v>32</v>
      </c>
      <c r="E10" s="14"/>
      <c r="F10" s="15"/>
      <c r="G10" s="15"/>
      <c r="H10" s="15"/>
      <c r="I10" s="16"/>
      <c r="J10" s="16"/>
      <c r="K10" s="16"/>
    </row>
    <row r="11" spans="1:13" s="13" customFormat="1" ht="15.75" x14ac:dyDescent="0.25">
      <c r="A11" s="76"/>
      <c r="B11" s="76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7" customFormat="1" ht="15.75" x14ac:dyDescent="0.2">
      <c r="B12" s="10"/>
      <c r="C12" s="273" t="s">
        <v>0</v>
      </c>
      <c r="D12" s="273"/>
      <c r="E12" s="18" t="s">
        <v>10</v>
      </c>
      <c r="F12" s="202" t="s">
        <v>9</v>
      </c>
      <c r="G12" s="203"/>
      <c r="H12" s="204"/>
      <c r="I12" s="274" t="s">
        <v>17</v>
      </c>
      <c r="J12" s="276" t="s">
        <v>12</v>
      </c>
      <c r="K12" s="276" t="s">
        <v>33</v>
      </c>
      <c r="L12" s="277" t="s">
        <v>4</v>
      </c>
      <c r="M12" s="19">
        <v>1550</v>
      </c>
    </row>
    <row r="13" spans="1:13" s="17" customFormat="1" ht="22.5" x14ac:dyDescent="0.2">
      <c r="B13" s="20"/>
      <c r="C13" s="21" t="s">
        <v>2</v>
      </c>
      <c r="D13" s="21" t="s">
        <v>1</v>
      </c>
      <c r="E13" s="22" t="s">
        <v>11</v>
      </c>
      <c r="F13" s="21" t="s">
        <v>5</v>
      </c>
      <c r="G13" s="21" t="s">
        <v>6</v>
      </c>
      <c r="H13" s="21" t="s">
        <v>7</v>
      </c>
      <c r="I13" s="275"/>
      <c r="J13" s="211"/>
      <c r="K13" s="211"/>
      <c r="L13" s="277"/>
      <c r="M13" s="23" t="s">
        <v>3</v>
      </c>
    </row>
    <row r="14" spans="1:13" s="24" customFormat="1" ht="18.75" x14ac:dyDescent="0.2">
      <c r="B14" s="73">
        <v>1</v>
      </c>
      <c r="C14" s="77">
        <v>648</v>
      </c>
      <c r="D14" s="77">
        <v>358</v>
      </c>
      <c r="E14" s="65"/>
      <c r="F14" s="65"/>
      <c r="G14" s="65"/>
      <c r="H14" s="65"/>
      <c r="I14" s="78">
        <v>1</v>
      </c>
      <c r="J14" s="79" t="s">
        <v>35</v>
      </c>
      <c r="K14" s="67">
        <v>500</v>
      </c>
      <c r="L14" s="25">
        <f t="shared" ref="L14:L20" si="0">(C14/1000)*(D14/1000)*I14</f>
        <v>0.231984</v>
      </c>
      <c r="M14" s="80">
        <f>M$12*L14+K14</f>
        <v>859.5752</v>
      </c>
    </row>
    <row r="15" spans="1:13" s="24" customFormat="1" ht="18.75" x14ac:dyDescent="0.2">
      <c r="B15" s="73">
        <v>2</v>
      </c>
      <c r="C15" s="77">
        <v>648</v>
      </c>
      <c r="D15" s="77">
        <v>419</v>
      </c>
      <c r="E15" s="65"/>
      <c r="F15" s="65"/>
      <c r="G15" s="65"/>
      <c r="H15" s="65"/>
      <c r="I15" s="78">
        <v>2</v>
      </c>
      <c r="J15" s="79" t="s">
        <v>35</v>
      </c>
      <c r="K15" s="67">
        <v>500</v>
      </c>
      <c r="L15" s="25">
        <f t="shared" si="0"/>
        <v>0.54302399999999995</v>
      </c>
      <c r="M15" s="80">
        <f t="shared" ref="M15:M20" si="1">M$12*L15+K15</f>
        <v>1341.6871999999998</v>
      </c>
    </row>
    <row r="16" spans="1:13" s="24" customFormat="1" ht="18.75" x14ac:dyDescent="0.2">
      <c r="B16" s="73">
        <v>3</v>
      </c>
      <c r="C16" s="77">
        <v>968</v>
      </c>
      <c r="D16" s="77">
        <v>242</v>
      </c>
      <c r="E16" s="65"/>
      <c r="F16" s="65"/>
      <c r="G16" s="65"/>
      <c r="H16" s="65"/>
      <c r="I16" s="78">
        <v>1</v>
      </c>
      <c r="J16" s="79" t="s">
        <v>35</v>
      </c>
      <c r="K16" s="67">
        <v>500</v>
      </c>
      <c r="L16" s="25">
        <f t="shared" si="0"/>
        <v>0.23425599999999999</v>
      </c>
      <c r="M16" s="80">
        <f t="shared" si="1"/>
        <v>863.09680000000003</v>
      </c>
    </row>
    <row r="17" spans="1:13" s="24" customFormat="1" ht="18.75" x14ac:dyDescent="0.2">
      <c r="B17" s="73">
        <v>4</v>
      </c>
      <c r="C17" s="77">
        <v>970</v>
      </c>
      <c r="D17" s="77">
        <v>70</v>
      </c>
      <c r="E17" s="65"/>
      <c r="F17" s="65"/>
      <c r="G17" s="65"/>
      <c r="H17" s="65"/>
      <c r="I17" s="78">
        <v>1</v>
      </c>
      <c r="J17" s="79" t="s">
        <v>35</v>
      </c>
      <c r="K17" s="67">
        <v>500</v>
      </c>
      <c r="L17" s="25">
        <f t="shared" si="0"/>
        <v>6.7900000000000002E-2</v>
      </c>
      <c r="M17" s="80">
        <f t="shared" si="1"/>
        <v>605.245</v>
      </c>
    </row>
    <row r="18" spans="1:13" s="24" customFormat="1" ht="18.75" x14ac:dyDescent="0.2">
      <c r="B18" s="73">
        <v>5</v>
      </c>
      <c r="C18" s="77">
        <v>970</v>
      </c>
      <c r="D18" s="77">
        <v>344</v>
      </c>
      <c r="E18" s="65"/>
      <c r="F18" s="65"/>
      <c r="G18" s="65"/>
      <c r="H18" s="65"/>
      <c r="I18" s="78">
        <v>1</v>
      </c>
      <c r="J18" s="79" t="s">
        <v>36</v>
      </c>
      <c r="K18" s="67">
        <v>500</v>
      </c>
      <c r="L18" s="25">
        <f t="shared" si="0"/>
        <v>0.33367999999999998</v>
      </c>
      <c r="M18" s="80">
        <f t="shared" si="1"/>
        <v>1017.204</v>
      </c>
    </row>
    <row r="19" spans="1:13" s="24" customFormat="1" ht="18.75" x14ac:dyDescent="0.2">
      <c r="B19" s="73">
        <v>6</v>
      </c>
      <c r="C19" s="77">
        <v>1203</v>
      </c>
      <c r="D19" s="77">
        <v>370</v>
      </c>
      <c r="E19" s="65"/>
      <c r="F19" s="65"/>
      <c r="G19" s="65"/>
      <c r="H19" s="65"/>
      <c r="I19" s="78">
        <v>1</v>
      </c>
      <c r="J19" s="79" t="s">
        <v>37</v>
      </c>
      <c r="K19" s="67">
        <v>500</v>
      </c>
      <c r="L19" s="25">
        <f t="shared" si="0"/>
        <v>0.44511000000000001</v>
      </c>
      <c r="M19" s="80">
        <f t="shared" si="1"/>
        <v>1189.9205000000002</v>
      </c>
    </row>
    <row r="20" spans="1:13" s="24" customFormat="1" ht="19.5" thickBot="1" x14ac:dyDescent="0.25">
      <c r="B20" s="73">
        <v>7</v>
      </c>
      <c r="C20" s="65"/>
      <c r="D20" s="65"/>
      <c r="E20" s="65"/>
      <c r="F20" s="65"/>
      <c r="G20" s="65"/>
      <c r="H20" s="65"/>
      <c r="I20" s="66"/>
      <c r="J20" s="69"/>
      <c r="K20" s="67"/>
      <c r="L20" s="25">
        <f t="shared" si="0"/>
        <v>0</v>
      </c>
      <c r="M20" s="80">
        <f t="shared" si="1"/>
        <v>0</v>
      </c>
    </row>
    <row r="21" spans="1:13" s="24" customFormat="1" ht="18.75" thickBot="1" x14ac:dyDescent="0.25">
      <c r="B21" s="26"/>
      <c r="C21" s="27"/>
      <c r="D21" s="27"/>
      <c r="E21" s="27"/>
      <c r="F21" s="27"/>
      <c r="G21" s="27"/>
      <c r="H21" s="27"/>
      <c r="I21" s="28">
        <f>SUM(I14:I20)</f>
        <v>7</v>
      </c>
      <c r="J21" s="31"/>
      <c r="K21" s="29"/>
      <c r="L21" s="30">
        <f>SUM(L14:L20)</f>
        <v>1.8559540000000001</v>
      </c>
      <c r="M21" s="80">
        <f>SUM(M14:M20)</f>
        <v>5876.7286999999997</v>
      </c>
    </row>
    <row r="22" spans="1:13" s="24" customFormat="1" ht="18.75" thickBot="1" x14ac:dyDescent="0.25">
      <c r="B22" s="26"/>
      <c r="C22" s="27"/>
      <c r="D22" s="27"/>
      <c r="E22" s="27"/>
      <c r="F22" s="27"/>
      <c r="G22" s="27"/>
      <c r="H22" s="27"/>
      <c r="I22" s="31"/>
      <c r="J22" s="31"/>
      <c r="K22" s="29"/>
      <c r="L22" s="32"/>
      <c r="M22" s="33"/>
    </row>
    <row r="23" spans="1:13" ht="15.75" thickBot="1" x14ac:dyDescent="0.25">
      <c r="A23" s="34"/>
      <c r="B23" s="202" t="s">
        <v>19</v>
      </c>
      <c r="C23" s="278"/>
      <c r="D23" s="278"/>
      <c r="E23" s="278"/>
      <c r="F23" s="279"/>
      <c r="G23" s="35"/>
      <c r="H23" s="35"/>
      <c r="I23" s="36"/>
      <c r="J23" s="36"/>
      <c r="K23" s="37"/>
      <c r="L23" s="38"/>
      <c r="M23" s="43">
        <f>M21</f>
        <v>5876.7286999999997</v>
      </c>
    </row>
    <row r="24" spans="1:13" x14ac:dyDescent="0.2">
      <c r="A24" s="34"/>
      <c r="B24" s="26"/>
      <c r="C24" s="42"/>
      <c r="D24" s="42"/>
      <c r="E24" s="42"/>
      <c r="F24" s="42"/>
      <c r="G24" s="35"/>
      <c r="H24" s="35"/>
      <c r="I24" s="36"/>
      <c r="J24" s="36"/>
      <c r="K24" s="37"/>
      <c r="L24" s="38"/>
      <c r="M24" s="33"/>
    </row>
    <row r="25" spans="1:13" s="13" customFormat="1" ht="15.75" x14ac:dyDescent="0.25">
      <c r="B25" s="14"/>
      <c r="C25" s="14"/>
      <c r="D25" s="14"/>
      <c r="E25" s="14" t="s">
        <v>30</v>
      </c>
      <c r="F25" s="15"/>
      <c r="G25" s="15"/>
      <c r="H25" s="15"/>
      <c r="I25" s="16"/>
      <c r="J25" s="16"/>
      <c r="K25" s="16"/>
    </row>
    <row r="26" spans="1:13" s="13" customFormat="1" ht="16.5" thickBot="1" x14ac:dyDescent="0.3">
      <c r="B26" s="14"/>
      <c r="C26" s="14"/>
      <c r="D26" s="14"/>
      <c r="E26" s="14"/>
      <c r="F26" s="15"/>
      <c r="G26" s="15"/>
      <c r="H26" s="15"/>
      <c r="I26" s="16"/>
      <c r="J26" s="16"/>
      <c r="K26" s="16"/>
    </row>
    <row r="27" spans="1:13" s="44" customFormat="1" ht="16.5" thickBot="1" x14ac:dyDescent="0.25">
      <c r="B27" s="280" t="s">
        <v>20</v>
      </c>
      <c r="C27" s="281"/>
      <c r="D27" s="281"/>
      <c r="E27" s="281"/>
      <c r="F27" s="47">
        <f>SUM(G14:H20)</f>
        <v>0</v>
      </c>
      <c r="G27" s="273" t="s">
        <v>22</v>
      </c>
      <c r="H27" s="282"/>
      <c r="I27" s="282"/>
      <c r="J27" s="74"/>
      <c r="K27" s="45">
        <v>70</v>
      </c>
      <c r="L27" s="46" t="s">
        <v>21</v>
      </c>
      <c r="M27" s="49">
        <f>F27*K27</f>
        <v>0</v>
      </c>
    </row>
    <row r="28" spans="1:13" x14ac:dyDescent="0.2">
      <c r="A28" s="34"/>
      <c r="B28" s="26"/>
      <c r="C28" s="42"/>
      <c r="D28" s="42"/>
      <c r="E28" s="42"/>
      <c r="F28" s="42"/>
      <c r="G28" s="35"/>
      <c r="H28" s="35"/>
      <c r="I28" s="36"/>
      <c r="J28" s="36"/>
      <c r="K28" s="37"/>
      <c r="L28" s="38"/>
      <c r="M28" s="33"/>
    </row>
    <row r="29" spans="1:13" s="13" customFormat="1" ht="15.75" x14ac:dyDescent="0.25">
      <c r="B29" s="14"/>
      <c r="C29" s="14"/>
      <c r="D29" s="14"/>
      <c r="E29" s="14" t="s">
        <v>31</v>
      </c>
      <c r="F29" s="15"/>
      <c r="G29" s="15"/>
      <c r="H29" s="15"/>
      <c r="I29" s="16"/>
      <c r="J29" s="16"/>
      <c r="K29" s="16"/>
    </row>
    <row r="30" spans="1:13" ht="15.75" thickBot="1" x14ac:dyDescent="0.25">
      <c r="A30" s="24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2"/>
      <c r="M30" s="33"/>
    </row>
    <row r="31" spans="1:13" s="44" customFormat="1" ht="16.5" thickBot="1" x14ac:dyDescent="0.25">
      <c r="B31" s="280" t="s">
        <v>23</v>
      </c>
      <c r="C31" s="281"/>
      <c r="D31" s="281"/>
      <c r="E31" s="281"/>
      <c r="F31" s="48">
        <f>F32*1.4</f>
        <v>4.1999999999999993</v>
      </c>
      <c r="G31" s="273" t="s">
        <v>24</v>
      </c>
      <c r="H31" s="282"/>
      <c r="I31" s="282"/>
      <c r="J31" s="74"/>
      <c r="K31" s="68"/>
      <c r="L31" s="46" t="s">
        <v>21</v>
      </c>
      <c r="M31" s="49">
        <f>F31*K31</f>
        <v>0</v>
      </c>
    </row>
    <row r="32" spans="1:13" ht="15.75" x14ac:dyDescent="0.2">
      <c r="B32" s="280" t="s">
        <v>25</v>
      </c>
      <c r="C32" s="281"/>
      <c r="D32" s="281"/>
      <c r="E32" s="281"/>
      <c r="F32" s="47">
        <f>ROUNDUP((2*L21/1.4),0)</f>
        <v>3</v>
      </c>
      <c r="G32" s="40"/>
      <c r="H32" s="40"/>
      <c r="I32" s="40"/>
      <c r="J32" s="40"/>
      <c r="K32" s="40"/>
      <c r="L32" s="41"/>
      <c r="M32" s="33"/>
    </row>
    <row r="34" spans="1:13" ht="15.75" thickBot="1" x14ac:dyDescent="0.25"/>
    <row r="35" spans="1:13" ht="16.5" thickBot="1" x14ac:dyDescent="0.25">
      <c r="A35" s="34"/>
      <c r="B35" s="283" t="s">
        <v>26</v>
      </c>
      <c r="C35" s="210"/>
      <c r="D35" s="210"/>
      <c r="E35" s="210"/>
      <c r="F35" s="284"/>
      <c r="G35" s="35"/>
      <c r="H35" s="35"/>
      <c r="I35" s="36"/>
      <c r="J35" s="36"/>
      <c r="K35" s="37"/>
      <c r="L35" s="38"/>
      <c r="M35" s="50">
        <f>M23+M27+M31</f>
        <v>5876.7286999999997</v>
      </c>
    </row>
    <row r="38" spans="1:13" s="1" customFormat="1" ht="15.75" x14ac:dyDescent="0.25">
      <c r="B38" s="285"/>
      <c r="C38" s="285"/>
      <c r="D38" s="285"/>
      <c r="E38" s="285"/>
      <c r="F38" s="285"/>
      <c r="G38" s="285"/>
      <c r="H38" s="285"/>
      <c r="I38" s="75"/>
      <c r="J38" s="75"/>
      <c r="K38" s="75"/>
    </row>
    <row r="39" spans="1:13" s="1" customFormat="1" ht="15.75" x14ac:dyDescent="0.25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3" s="1" customFormat="1" ht="15.75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2" spans="1:13" s="9" customFormat="1" ht="12.75" x14ac:dyDescent="0.2">
      <c r="B42" s="286" t="s">
        <v>18</v>
      </c>
      <c r="C42" s="286"/>
      <c r="D42" s="286"/>
      <c r="E42" s="286"/>
      <c r="F42" s="286"/>
      <c r="G42" s="286"/>
      <c r="H42" s="286"/>
      <c r="I42" s="286"/>
      <c r="J42" s="286"/>
      <c r="K42" s="286"/>
      <c r="L42" s="7"/>
      <c r="M42" s="8"/>
    </row>
    <row r="43" spans="1:13" s="2" customFormat="1" x14ac:dyDescent="0.2">
      <c r="B43" s="3"/>
      <c r="F43" s="5"/>
      <c r="G43" s="5"/>
      <c r="H43" s="5"/>
      <c r="I43" s="5"/>
      <c r="J43" s="5"/>
      <c r="K43" s="5" t="s">
        <v>8</v>
      </c>
    </row>
  </sheetData>
  <mergeCells count="24">
    <mergeCell ref="B32:E32"/>
    <mergeCell ref="B35:F35"/>
    <mergeCell ref="B38:H38"/>
    <mergeCell ref="B42:K42"/>
    <mergeCell ref="K12:K13"/>
    <mergeCell ref="L12:L13"/>
    <mergeCell ref="B23:F23"/>
    <mergeCell ref="B27:E27"/>
    <mergeCell ref="G27:I27"/>
    <mergeCell ref="B31:E31"/>
    <mergeCell ref="G31:I31"/>
    <mergeCell ref="B5:D5"/>
    <mergeCell ref="E5:I5"/>
    <mergeCell ref="B9:J9"/>
    <mergeCell ref="C12:D12"/>
    <mergeCell ref="F12:H12"/>
    <mergeCell ref="I12:I13"/>
    <mergeCell ref="J12:J13"/>
    <mergeCell ref="C2:D2"/>
    <mergeCell ref="F2:G2"/>
    <mergeCell ref="B3:C3"/>
    <mergeCell ref="D3:I3"/>
    <mergeCell ref="B4:D4"/>
    <mergeCell ref="E4:I4"/>
  </mergeCells>
  <dataValidations count="1">
    <dataValidation type="list" allowBlank="1" showInputMessage="1" sqref="E21:E22">
      <formula1>#REF!</formula1>
    </dataValidation>
  </dataValidations>
  <hyperlinks>
    <hyperlink ref="D10" location="'Стандартные размеры фасадов'!A1" display="нажми для перехода"/>
  </hyperlink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Заказ</vt:lpstr>
      <vt:lpstr>Для производства</vt:lpstr>
      <vt:lpstr>'Для производства'!Область_печати</vt:lpstr>
      <vt:lpstr>Заказ!Область_печати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</dc:creator>
  <cp:lastModifiedBy>user</cp:lastModifiedBy>
  <cp:lastPrinted>2020-04-10T07:56:20Z</cp:lastPrinted>
  <dcterms:created xsi:type="dcterms:W3CDTF">2010-03-30T07:04:54Z</dcterms:created>
  <dcterms:modified xsi:type="dcterms:W3CDTF">2023-01-09T09:12:30Z</dcterms:modified>
</cp:coreProperties>
</file>